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fwcgovau-my.sharepoint.com/personal/james_finnis_fwc_gov_au/Documents/Desktop/Uploads/"/>
    </mc:Choice>
  </mc:AlternateContent>
  <xr:revisionPtr revIDLastSave="8" documentId="8_{6B4DCE89-3589-4CB6-9EC0-3FBD3DE67BDD}" xr6:coauthVersionLast="47" xr6:coauthVersionMax="47" xr10:uidLastSave="{34546234-9AB5-4D1B-BAB1-AB9EDE50CF1E}"/>
  <bookViews>
    <workbookView xWindow="-41388" yWindow="-4416" windowWidth="41496" windowHeight="1689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61" i="1" l="1"/>
  <c r="AA61" i="1"/>
  <c r="P61" i="1"/>
  <c r="O61" i="1"/>
  <c r="Z61" i="1"/>
  <c r="AE61" i="1" s="1"/>
  <c r="X61" i="1"/>
  <c r="W61" i="1"/>
  <c r="V61" i="1"/>
  <c r="U61" i="1"/>
  <c r="S61" i="1"/>
  <c r="R61" i="1"/>
  <c r="Q61" i="1"/>
  <c r="N61" i="1"/>
  <c r="E61" i="1"/>
  <c r="D61" i="1"/>
  <c r="AC61" i="1" l="1"/>
  <c r="AD61" i="1"/>
  <c r="J16" i="1"/>
  <c r="E13" i="1"/>
  <c r="H13" i="1" s="1"/>
  <c r="E14" i="1"/>
  <c r="E15" i="1"/>
  <c r="H15" i="1" s="1"/>
  <c r="E16" i="1"/>
  <c r="I16" i="1"/>
  <c r="L16" i="1"/>
  <c r="D16" i="1"/>
  <c r="D15" i="1"/>
  <c r="D14" i="1"/>
  <c r="D13" i="1"/>
  <c r="L9" i="1"/>
  <c r="L8" i="1"/>
  <c r="L7" i="1"/>
  <c r="L6" i="1"/>
  <c r="L5" i="1"/>
  <c r="L4" i="1"/>
  <c r="L3" i="1"/>
  <c r="J9" i="1"/>
  <c r="J8" i="1"/>
  <c r="J7" i="1"/>
  <c r="J3" i="1"/>
  <c r="J4" i="1"/>
  <c r="J5" i="1"/>
  <c r="J6" i="1"/>
  <c r="E3" i="1"/>
  <c r="E4" i="1"/>
  <c r="E5" i="1"/>
  <c r="E9" i="1"/>
  <c r="E8" i="1"/>
  <c r="E7" i="1"/>
  <c r="E6" i="1"/>
  <c r="D9" i="1"/>
  <c r="I5" i="1"/>
  <c r="D8" i="1"/>
  <c r="D7" i="1"/>
  <c r="D6" i="1"/>
  <c r="D5" i="1"/>
  <c r="D4" i="1"/>
  <c r="D3" i="1"/>
  <c r="I9" i="1"/>
  <c r="I8" i="1"/>
  <c r="I7" i="1"/>
  <c r="I6" i="1"/>
  <c r="I4" i="1"/>
  <c r="I3" i="1"/>
  <c r="L31" i="1"/>
  <c r="L23" i="1"/>
  <c r="I31" i="1"/>
  <c r="I23" i="1"/>
  <c r="E20" i="1"/>
  <c r="E21" i="1"/>
  <c r="E27" i="1"/>
  <c r="E26" i="1"/>
  <c r="E25" i="1"/>
  <c r="E24" i="1"/>
  <c r="E23" i="1"/>
  <c r="E64" i="1"/>
  <c r="E63" i="1"/>
  <c r="E59" i="1"/>
  <c r="E58" i="1"/>
  <c r="E57" i="1"/>
  <c r="E56" i="1"/>
  <c r="E55" i="1"/>
  <c r="E54" i="1"/>
  <c r="E52" i="1"/>
  <c r="E51" i="1"/>
  <c r="E50" i="1"/>
  <c r="E48" i="1"/>
  <c r="E47" i="1"/>
  <c r="E46" i="1"/>
  <c r="E45" i="1"/>
  <c r="E43" i="1"/>
  <c r="E42" i="1"/>
  <c r="E41" i="1"/>
  <c r="E40" i="1"/>
  <c r="E38" i="1"/>
  <c r="E37" i="1"/>
  <c r="E36" i="1"/>
  <c r="E35" i="1"/>
  <c r="E34" i="1"/>
  <c r="E33" i="1"/>
  <c r="E32" i="1"/>
  <c r="E31" i="1"/>
  <c r="J59" i="1" s="1"/>
  <c r="H59" i="1" s="1"/>
  <c r="D64" i="1"/>
  <c r="D63" i="1"/>
  <c r="D59" i="1"/>
  <c r="D58" i="1"/>
  <c r="D57" i="1"/>
  <c r="D56" i="1"/>
  <c r="D55" i="1"/>
  <c r="D54" i="1"/>
  <c r="D52" i="1"/>
  <c r="D51" i="1"/>
  <c r="D50" i="1"/>
  <c r="D48" i="1"/>
  <c r="D47" i="1"/>
  <c r="D46" i="1"/>
  <c r="D45" i="1"/>
  <c r="D43" i="1"/>
  <c r="D42" i="1"/>
  <c r="D41" i="1"/>
  <c r="D40" i="1"/>
  <c r="D38" i="1"/>
  <c r="D37" i="1"/>
  <c r="D36" i="1"/>
  <c r="D35" i="1"/>
  <c r="D34" i="1"/>
  <c r="D33" i="1"/>
  <c r="D32" i="1"/>
  <c r="D31" i="1"/>
  <c r="D27" i="1"/>
  <c r="D26" i="1"/>
  <c r="D25" i="1"/>
  <c r="D24" i="1"/>
  <c r="D23" i="1"/>
  <c r="D21" i="1"/>
  <c r="D20" i="1"/>
  <c r="J61" i="1" l="1"/>
  <c r="H61" i="1" s="1"/>
  <c r="AB31" i="1"/>
  <c r="AA31" i="1"/>
  <c r="Z31" i="1"/>
  <c r="Z16" i="1"/>
  <c r="AB16" i="1"/>
  <c r="AA16" i="1"/>
  <c r="AB23" i="1"/>
  <c r="AA23" i="1"/>
  <c r="Z23" i="1"/>
  <c r="R31" i="1"/>
  <c r="Q31" i="1"/>
  <c r="S31" i="1"/>
  <c r="U31" i="1"/>
  <c r="X31" i="1"/>
  <c r="O31" i="1"/>
  <c r="W31" i="1"/>
  <c r="V31" i="1"/>
  <c r="P31" i="1"/>
  <c r="N31" i="1"/>
  <c r="I14" i="1"/>
  <c r="S16" i="1"/>
  <c r="R16" i="1"/>
  <c r="O16" i="1"/>
  <c r="X16" i="1"/>
  <c r="W16" i="1"/>
  <c r="U16" i="1"/>
  <c r="V16" i="1"/>
  <c r="Q16" i="1"/>
  <c r="P16" i="1"/>
  <c r="N16" i="1"/>
  <c r="X23" i="1"/>
  <c r="Q23" i="1"/>
  <c r="V23" i="1"/>
  <c r="W23" i="1"/>
  <c r="P23" i="1"/>
  <c r="O23" i="1"/>
  <c r="N23" i="1"/>
  <c r="U23" i="1"/>
  <c r="S23" i="1"/>
  <c r="R23" i="1"/>
  <c r="H14" i="1"/>
  <c r="L14" i="1" s="1"/>
  <c r="I59" i="1"/>
  <c r="Z59" i="1" s="1"/>
  <c r="L15" i="1"/>
  <c r="J15" i="1"/>
  <c r="I15" i="1"/>
  <c r="L13" i="1"/>
  <c r="J26" i="1"/>
  <c r="J25" i="1"/>
  <c r="L59" i="1"/>
  <c r="J24" i="1"/>
  <c r="H24" i="1" s="1"/>
  <c r="J21" i="1"/>
  <c r="H21" i="1" s="1"/>
  <c r="J20" i="1"/>
  <c r="H20" i="1" s="1"/>
  <c r="J23" i="1"/>
  <c r="J27" i="1"/>
  <c r="H27" i="1" s="1"/>
  <c r="J36" i="1"/>
  <c r="H36" i="1" s="1"/>
  <c r="J55" i="1"/>
  <c r="H55" i="1" s="1"/>
  <c r="J58" i="1"/>
  <c r="H58" i="1" s="1"/>
  <c r="J32" i="1"/>
  <c r="H32" i="1" s="1"/>
  <c r="J46" i="1"/>
  <c r="H46" i="1" s="1"/>
  <c r="J33" i="1"/>
  <c r="H33" i="1" s="1"/>
  <c r="J47" i="1"/>
  <c r="H47" i="1" s="1"/>
  <c r="J34" i="1"/>
  <c r="H34" i="1" s="1"/>
  <c r="J48" i="1"/>
  <c r="H48" i="1" s="1"/>
  <c r="J63" i="1"/>
  <c r="H63" i="1" s="1"/>
  <c r="J35" i="1"/>
  <c r="H35" i="1" s="1"/>
  <c r="J50" i="1"/>
  <c r="H50" i="1" s="1"/>
  <c r="J64" i="1"/>
  <c r="H64" i="1" s="1"/>
  <c r="J52" i="1"/>
  <c r="H52" i="1" s="1"/>
  <c r="J38" i="1"/>
  <c r="H38" i="1" s="1"/>
  <c r="J42" i="1"/>
  <c r="H42" i="1" s="1"/>
  <c r="J56" i="1"/>
  <c r="H56" i="1" s="1"/>
  <c r="J57" i="1"/>
  <c r="H57" i="1" s="1"/>
  <c r="J51" i="1"/>
  <c r="H51" i="1" s="1"/>
  <c r="J40" i="1"/>
  <c r="H40" i="1" s="1"/>
  <c r="J37" i="1"/>
  <c r="H37" i="1" s="1"/>
  <c r="J41" i="1"/>
  <c r="H41" i="1" s="1"/>
  <c r="J54" i="1"/>
  <c r="H54" i="1" s="1"/>
  <c r="J43" i="1"/>
  <c r="H43" i="1" s="1"/>
  <c r="J45" i="1"/>
  <c r="H45" i="1" s="1"/>
  <c r="J31" i="1"/>
  <c r="L61" i="1" l="1"/>
  <c r="I61" i="1"/>
  <c r="AE23" i="1"/>
  <c r="AC23" i="1"/>
  <c r="AD23" i="1"/>
  <c r="Z14" i="1"/>
  <c r="AB14" i="1"/>
  <c r="AA14" i="1"/>
  <c r="AB15" i="1"/>
  <c r="AA15" i="1"/>
  <c r="Z15" i="1"/>
  <c r="AC59" i="1"/>
  <c r="AE59" i="1"/>
  <c r="AD59" i="1"/>
  <c r="AE16" i="1"/>
  <c r="AD16" i="1"/>
  <c r="AC16" i="1"/>
  <c r="AD31" i="1"/>
  <c r="AC31" i="1"/>
  <c r="AE31" i="1"/>
  <c r="U14" i="1"/>
  <c r="R14" i="1"/>
  <c r="P14" i="1"/>
  <c r="S14" i="1"/>
  <c r="X14" i="1"/>
  <c r="V14" i="1"/>
  <c r="N14" i="1"/>
  <c r="Q14" i="1"/>
  <c r="W14" i="1"/>
  <c r="O14" i="1"/>
  <c r="S59" i="1"/>
  <c r="R59" i="1"/>
  <c r="V59" i="1"/>
  <c r="X59" i="1"/>
  <c r="W59" i="1"/>
  <c r="Q59" i="1"/>
  <c r="U59" i="1"/>
  <c r="N59" i="1"/>
  <c r="H25" i="1"/>
  <c r="L25" i="1" s="1"/>
  <c r="H26" i="1"/>
  <c r="I26" i="1" s="1"/>
  <c r="J14" i="1"/>
  <c r="Q15" i="1"/>
  <c r="W15" i="1"/>
  <c r="P15" i="1"/>
  <c r="O15" i="1"/>
  <c r="N15" i="1"/>
  <c r="S15" i="1"/>
  <c r="X15" i="1"/>
  <c r="V15" i="1"/>
  <c r="U15" i="1"/>
  <c r="R15" i="1"/>
  <c r="I13" i="1"/>
  <c r="J13" i="1"/>
  <c r="I52" i="1"/>
  <c r="Z52" i="1" s="1"/>
  <c r="L52" i="1"/>
  <c r="I63" i="1"/>
  <c r="L63" i="1"/>
  <c r="I35" i="1"/>
  <c r="L35" i="1"/>
  <c r="I20" i="1"/>
  <c r="L20" i="1"/>
  <c r="I47" i="1"/>
  <c r="L47" i="1"/>
  <c r="I64" i="1"/>
  <c r="L64" i="1"/>
  <c r="I50" i="1"/>
  <c r="Z50" i="1" s="1"/>
  <c r="L50" i="1"/>
  <c r="I36" i="1"/>
  <c r="L36" i="1"/>
  <c r="I37" i="1"/>
  <c r="L37" i="1"/>
  <c r="I34" i="1"/>
  <c r="L34" i="1"/>
  <c r="I21" i="1"/>
  <c r="L21" i="1"/>
  <c r="I33" i="1"/>
  <c r="L33" i="1"/>
  <c r="I24" i="1"/>
  <c r="L24" i="1"/>
  <c r="I45" i="1"/>
  <c r="L45" i="1"/>
  <c r="I43" i="1"/>
  <c r="L43" i="1"/>
  <c r="I55" i="1"/>
  <c r="Z55" i="1" s="1"/>
  <c r="L55" i="1"/>
  <c r="I41" i="1"/>
  <c r="L41" i="1"/>
  <c r="I48" i="1"/>
  <c r="L48" i="1"/>
  <c r="I40" i="1"/>
  <c r="L40" i="1"/>
  <c r="I51" i="1"/>
  <c r="Z51" i="1" s="1"/>
  <c r="L51" i="1"/>
  <c r="I57" i="1"/>
  <c r="Z57" i="1" s="1"/>
  <c r="L57" i="1"/>
  <c r="I56" i="1"/>
  <c r="Z56" i="1" s="1"/>
  <c r="L56" i="1"/>
  <c r="I42" i="1"/>
  <c r="L42" i="1"/>
  <c r="I32" i="1"/>
  <c r="L32" i="1"/>
  <c r="I58" i="1"/>
  <c r="Z58" i="1" s="1"/>
  <c r="L58" i="1"/>
  <c r="I54" i="1"/>
  <c r="Z54" i="1" s="1"/>
  <c r="L54" i="1"/>
  <c r="I27" i="1"/>
  <c r="L27" i="1"/>
  <c r="I38" i="1"/>
  <c r="L38" i="1"/>
  <c r="I46" i="1"/>
  <c r="L46" i="1"/>
  <c r="Z47" i="1" l="1"/>
  <c r="AA47" i="1"/>
  <c r="AB47" i="1"/>
  <c r="AC55" i="1"/>
  <c r="AE55" i="1"/>
  <c r="AD55" i="1"/>
  <c r="AE54" i="1"/>
  <c r="AC54" i="1"/>
  <c r="AD54" i="1"/>
  <c r="AA41" i="1"/>
  <c r="AB41" i="1"/>
  <c r="Z41" i="1"/>
  <c r="AE57" i="1"/>
  <c r="AD57" i="1"/>
  <c r="AC57" i="1"/>
  <c r="AA36" i="1"/>
  <c r="Z36" i="1"/>
  <c r="AB36" i="1"/>
  <c r="Z42" i="1"/>
  <c r="AB42" i="1"/>
  <c r="AA42" i="1"/>
  <c r="AE56" i="1"/>
  <c r="AD56" i="1"/>
  <c r="AC56" i="1"/>
  <c r="AB27" i="1"/>
  <c r="AA27" i="1"/>
  <c r="Z27" i="1"/>
  <c r="AE51" i="1"/>
  <c r="AD51" i="1"/>
  <c r="AC51" i="1"/>
  <c r="AB40" i="1"/>
  <c r="AA40" i="1"/>
  <c r="Z40" i="1"/>
  <c r="Z24" i="1"/>
  <c r="AB24" i="1"/>
  <c r="AA24" i="1"/>
  <c r="AE50" i="1"/>
  <c r="AD50" i="1"/>
  <c r="AC50" i="1"/>
  <c r="AE52" i="1"/>
  <c r="AD52" i="1"/>
  <c r="AC52" i="1"/>
  <c r="AE14" i="1"/>
  <c r="AD14" i="1"/>
  <c r="AC14" i="1"/>
  <c r="AB38" i="1"/>
  <c r="AA38" i="1"/>
  <c r="Z38" i="1"/>
  <c r="Z37" i="1"/>
  <c r="AA37" i="1"/>
  <c r="AB37" i="1"/>
  <c r="AB63" i="1"/>
  <c r="AA63" i="1"/>
  <c r="Z63" i="1"/>
  <c r="AE58" i="1"/>
  <c r="AC58" i="1"/>
  <c r="AD58" i="1"/>
  <c r="Z21" i="1"/>
  <c r="AB21" i="1"/>
  <c r="AA21" i="1"/>
  <c r="AB34" i="1"/>
  <c r="AA34" i="1"/>
  <c r="Z34" i="1"/>
  <c r="AE15" i="1"/>
  <c r="AC15" i="1"/>
  <c r="AD15" i="1"/>
  <c r="Z35" i="1"/>
  <c r="AB35" i="1"/>
  <c r="AA35" i="1"/>
  <c r="AB48" i="1"/>
  <c r="AA48" i="1"/>
  <c r="Z48" i="1"/>
  <c r="AB64" i="1"/>
  <c r="AA64" i="1"/>
  <c r="Z64" i="1"/>
  <c r="AB46" i="1"/>
  <c r="Z46" i="1"/>
  <c r="AA46" i="1"/>
  <c r="AA20" i="1"/>
  <c r="Z20" i="1"/>
  <c r="AB20" i="1"/>
  <c r="AB43" i="1"/>
  <c r="AA43" i="1"/>
  <c r="Z43" i="1"/>
  <c r="Z45" i="1"/>
  <c r="AB45" i="1"/>
  <c r="AA45" i="1"/>
  <c r="AA32" i="1"/>
  <c r="AB32" i="1"/>
  <c r="Z32" i="1"/>
  <c r="Z33" i="1"/>
  <c r="AB33" i="1"/>
  <c r="AA33" i="1"/>
  <c r="AB13" i="1"/>
  <c r="AA13" i="1"/>
  <c r="Z13" i="1"/>
  <c r="Z26" i="1"/>
  <c r="AB26" i="1"/>
  <c r="AA26" i="1"/>
  <c r="X26" i="1"/>
  <c r="R26" i="1"/>
  <c r="W26" i="1"/>
  <c r="V26" i="1"/>
  <c r="P26" i="1"/>
  <c r="U26" i="1"/>
  <c r="S26" i="1"/>
  <c r="Q26" i="1"/>
  <c r="O26" i="1"/>
  <c r="N26" i="1"/>
  <c r="Q21" i="1"/>
  <c r="P21" i="1"/>
  <c r="S21" i="1"/>
  <c r="X21" i="1"/>
  <c r="N21" i="1"/>
  <c r="V21" i="1"/>
  <c r="U21" i="1"/>
  <c r="W21" i="1"/>
  <c r="R21" i="1"/>
  <c r="O21" i="1"/>
  <c r="Q41" i="1"/>
  <c r="P41" i="1"/>
  <c r="O41" i="1"/>
  <c r="N41" i="1"/>
  <c r="X41" i="1"/>
  <c r="W41" i="1"/>
  <c r="V41" i="1"/>
  <c r="S41" i="1"/>
  <c r="U41" i="1"/>
  <c r="R41" i="1"/>
  <c r="X38" i="1"/>
  <c r="Q38" i="1"/>
  <c r="V38" i="1"/>
  <c r="O38" i="1"/>
  <c r="W38" i="1"/>
  <c r="P38" i="1"/>
  <c r="U38" i="1"/>
  <c r="N38" i="1"/>
  <c r="S38" i="1"/>
  <c r="R38" i="1"/>
  <c r="I25" i="1"/>
  <c r="L26" i="1"/>
  <c r="Q34" i="1"/>
  <c r="P34" i="1"/>
  <c r="N34" i="1"/>
  <c r="V34" i="1"/>
  <c r="U34" i="1"/>
  <c r="O34" i="1"/>
  <c r="X34" i="1"/>
  <c r="W34" i="1"/>
  <c r="S34" i="1"/>
  <c r="R34" i="1"/>
  <c r="Q27" i="1"/>
  <c r="P27" i="1"/>
  <c r="O27" i="1"/>
  <c r="S27" i="1"/>
  <c r="N27" i="1"/>
  <c r="V27" i="1"/>
  <c r="X27" i="1"/>
  <c r="U27" i="1"/>
  <c r="W27" i="1"/>
  <c r="R27" i="1"/>
  <c r="X57" i="1"/>
  <c r="V57" i="1"/>
  <c r="W57" i="1"/>
  <c r="U57" i="1"/>
  <c r="S57" i="1"/>
  <c r="R57" i="1"/>
  <c r="Q57" i="1"/>
  <c r="N57" i="1"/>
  <c r="Q43" i="1"/>
  <c r="O43" i="1"/>
  <c r="V43" i="1"/>
  <c r="P43" i="1"/>
  <c r="S43" i="1"/>
  <c r="N43" i="1"/>
  <c r="W43" i="1"/>
  <c r="U43" i="1"/>
  <c r="X43" i="1"/>
  <c r="R43" i="1"/>
  <c r="V37" i="1"/>
  <c r="U37" i="1"/>
  <c r="N37" i="1"/>
  <c r="S37" i="1"/>
  <c r="P37" i="1"/>
  <c r="X37" i="1"/>
  <c r="R37" i="1"/>
  <c r="W37" i="1"/>
  <c r="Q37" i="1"/>
  <c r="O37" i="1"/>
  <c r="X35" i="1"/>
  <c r="W35" i="1"/>
  <c r="V35" i="1"/>
  <c r="R35" i="1"/>
  <c r="U35" i="1"/>
  <c r="Q35" i="1"/>
  <c r="O35" i="1"/>
  <c r="S35" i="1"/>
  <c r="P35" i="1"/>
  <c r="N35" i="1"/>
  <c r="X46" i="1"/>
  <c r="Q46" i="1"/>
  <c r="V46" i="1"/>
  <c r="W46" i="1"/>
  <c r="P46" i="1"/>
  <c r="O46" i="1"/>
  <c r="N46" i="1"/>
  <c r="U46" i="1"/>
  <c r="S46" i="1"/>
  <c r="R46" i="1"/>
  <c r="X42" i="1"/>
  <c r="R42" i="1"/>
  <c r="P42" i="1"/>
  <c r="W42" i="1"/>
  <c r="V42" i="1"/>
  <c r="O42" i="1"/>
  <c r="Q42" i="1"/>
  <c r="U42" i="1"/>
  <c r="S42" i="1"/>
  <c r="N42" i="1"/>
  <c r="Q20" i="1"/>
  <c r="O20" i="1"/>
  <c r="W20" i="1"/>
  <c r="P20" i="1"/>
  <c r="V20" i="1"/>
  <c r="U20" i="1"/>
  <c r="N20" i="1"/>
  <c r="S20" i="1"/>
  <c r="X20" i="1"/>
  <c r="R20" i="1"/>
  <c r="Q51" i="1"/>
  <c r="N51" i="1"/>
  <c r="S51" i="1"/>
  <c r="W51" i="1"/>
  <c r="U51" i="1"/>
  <c r="X51" i="1"/>
  <c r="V51" i="1"/>
  <c r="R51" i="1"/>
  <c r="Q55" i="1"/>
  <c r="U55" i="1"/>
  <c r="S55" i="1"/>
  <c r="R55" i="1"/>
  <c r="N55" i="1"/>
  <c r="X55" i="1"/>
  <c r="W55" i="1"/>
  <c r="V55" i="1"/>
  <c r="X54" i="1"/>
  <c r="Q54" i="1"/>
  <c r="V54" i="1"/>
  <c r="W54" i="1"/>
  <c r="N54" i="1"/>
  <c r="U54" i="1"/>
  <c r="S54" i="1"/>
  <c r="R54" i="1"/>
  <c r="S45" i="1"/>
  <c r="P45" i="1"/>
  <c r="X45" i="1"/>
  <c r="R45" i="1"/>
  <c r="V45" i="1"/>
  <c r="N45" i="1"/>
  <c r="W45" i="1"/>
  <c r="Q45" i="1"/>
  <c r="U45" i="1"/>
  <c r="O45" i="1"/>
  <c r="X63" i="1"/>
  <c r="Q63" i="1"/>
  <c r="W63" i="1"/>
  <c r="P63" i="1"/>
  <c r="V63" i="1"/>
  <c r="O63" i="1"/>
  <c r="U63" i="1"/>
  <c r="N63" i="1"/>
  <c r="S63" i="1"/>
  <c r="R63" i="1"/>
  <c r="Q58" i="1"/>
  <c r="N58" i="1"/>
  <c r="U58" i="1"/>
  <c r="V58" i="1"/>
  <c r="S58" i="1"/>
  <c r="R58" i="1"/>
  <c r="X58" i="1"/>
  <c r="W58" i="1"/>
  <c r="S40" i="1"/>
  <c r="Q40" i="1"/>
  <c r="O40" i="1"/>
  <c r="N40" i="1"/>
  <c r="W40" i="1"/>
  <c r="V40" i="1"/>
  <c r="U40" i="1"/>
  <c r="R40" i="1"/>
  <c r="P40" i="1"/>
  <c r="X40" i="1"/>
  <c r="V24" i="1"/>
  <c r="U24" i="1"/>
  <c r="S24" i="1"/>
  <c r="W24" i="1"/>
  <c r="Q24" i="1"/>
  <c r="O24" i="1"/>
  <c r="N24" i="1"/>
  <c r="R24" i="1"/>
  <c r="P24" i="1"/>
  <c r="X24" i="1"/>
  <c r="X50" i="1"/>
  <c r="W50" i="1"/>
  <c r="V50" i="1"/>
  <c r="U50" i="1"/>
  <c r="S50" i="1"/>
  <c r="Q50" i="1"/>
  <c r="R50" i="1"/>
  <c r="N50" i="1"/>
  <c r="X52" i="1"/>
  <c r="V52" i="1"/>
  <c r="N52" i="1"/>
  <c r="Q52" i="1"/>
  <c r="S52" i="1"/>
  <c r="W52" i="1"/>
  <c r="R52" i="1"/>
  <c r="U52" i="1"/>
  <c r="X32" i="1"/>
  <c r="Q32" i="1"/>
  <c r="V32" i="1"/>
  <c r="O32" i="1"/>
  <c r="U32" i="1"/>
  <c r="S32" i="1"/>
  <c r="W32" i="1"/>
  <c r="P32" i="1"/>
  <c r="N32" i="1"/>
  <c r="R32" i="1"/>
  <c r="Q48" i="1"/>
  <c r="O48" i="1"/>
  <c r="N48" i="1"/>
  <c r="S48" i="1"/>
  <c r="P48" i="1"/>
  <c r="X48" i="1"/>
  <c r="V48" i="1"/>
  <c r="W48" i="1"/>
  <c r="U48" i="1"/>
  <c r="R48" i="1"/>
  <c r="U33" i="1"/>
  <c r="S33" i="1"/>
  <c r="R33" i="1"/>
  <c r="Q33" i="1"/>
  <c r="O33" i="1"/>
  <c r="V33" i="1"/>
  <c r="W33" i="1"/>
  <c r="P33" i="1"/>
  <c r="X33" i="1"/>
  <c r="N33" i="1"/>
  <c r="R64" i="1"/>
  <c r="S64" i="1"/>
  <c r="Q64" i="1"/>
  <c r="V64" i="1"/>
  <c r="U64" i="1"/>
  <c r="P64" i="1"/>
  <c r="X64" i="1"/>
  <c r="O64" i="1"/>
  <c r="W64" i="1"/>
  <c r="N64" i="1"/>
  <c r="U13" i="1"/>
  <c r="Q13" i="1"/>
  <c r="W13" i="1"/>
  <c r="O13" i="1"/>
  <c r="V13" i="1"/>
  <c r="N13" i="1"/>
  <c r="X13" i="1"/>
  <c r="P13" i="1"/>
  <c r="S13" i="1"/>
  <c r="R13" i="1"/>
  <c r="R47" i="1"/>
  <c r="Q47" i="1"/>
  <c r="V47" i="1"/>
  <c r="S47" i="1"/>
  <c r="P47" i="1"/>
  <c r="N47" i="1"/>
  <c r="X47" i="1"/>
  <c r="O47" i="1"/>
  <c r="W47" i="1"/>
  <c r="U47" i="1"/>
  <c r="Q56" i="1"/>
  <c r="X56" i="1"/>
  <c r="V56" i="1"/>
  <c r="N56" i="1"/>
  <c r="R56" i="1"/>
  <c r="S56" i="1"/>
  <c r="W56" i="1"/>
  <c r="U56" i="1"/>
  <c r="Q36" i="1"/>
  <c r="N36" i="1"/>
  <c r="P36" i="1"/>
  <c r="O36" i="1"/>
  <c r="U36" i="1"/>
  <c r="W36" i="1"/>
  <c r="S36" i="1"/>
  <c r="V36" i="1"/>
  <c r="X36" i="1"/>
  <c r="R36" i="1"/>
  <c r="AD35" i="1" l="1"/>
  <c r="AE35" i="1"/>
  <c r="AC35" i="1"/>
  <c r="AC24" i="1"/>
  <c r="AD24" i="1"/>
  <c r="AE24" i="1"/>
  <c r="AE32" i="1"/>
  <c r="AD32" i="1"/>
  <c r="AC32" i="1"/>
  <c r="AE64" i="1"/>
  <c r="AD64" i="1"/>
  <c r="AC64" i="1"/>
  <c r="AC40" i="1"/>
  <c r="AE40" i="1"/>
  <c r="AD40" i="1"/>
  <c r="AE41" i="1"/>
  <c r="AD41" i="1"/>
  <c r="AC41" i="1"/>
  <c r="AE26" i="1"/>
  <c r="AD26" i="1"/>
  <c r="AC26" i="1"/>
  <c r="AD45" i="1"/>
  <c r="AC45" i="1"/>
  <c r="AE45" i="1"/>
  <c r="AE42" i="1"/>
  <c r="AD42" i="1"/>
  <c r="AC42" i="1"/>
  <c r="AE13" i="1"/>
  <c r="AD13" i="1"/>
  <c r="AC13" i="1"/>
  <c r="AE43" i="1"/>
  <c r="AC43" i="1"/>
  <c r="AD43" i="1"/>
  <c r="AE48" i="1"/>
  <c r="AC48" i="1"/>
  <c r="AD48" i="1"/>
  <c r="AE34" i="1"/>
  <c r="AC34" i="1"/>
  <c r="AD34" i="1"/>
  <c r="AE63" i="1"/>
  <c r="AD63" i="1"/>
  <c r="AC63" i="1"/>
  <c r="AE36" i="1"/>
  <c r="AD36" i="1"/>
  <c r="AC36" i="1"/>
  <c r="AE27" i="1"/>
  <c r="AC27" i="1"/>
  <c r="AD27" i="1"/>
  <c r="AE46" i="1"/>
  <c r="AD46" i="1"/>
  <c r="AC46" i="1"/>
  <c r="AA25" i="1"/>
  <c r="AB25" i="1"/>
  <c r="Z25" i="1"/>
  <c r="AE20" i="1"/>
  <c r="AD20" i="1"/>
  <c r="AC20" i="1"/>
  <c r="AE38" i="1"/>
  <c r="AC38" i="1"/>
  <c r="AD38" i="1"/>
  <c r="AE33" i="1"/>
  <c r="AD33" i="1"/>
  <c r="AC33" i="1"/>
  <c r="AE21" i="1"/>
  <c r="AD21" i="1"/>
  <c r="AC21" i="1"/>
  <c r="AE37" i="1"/>
  <c r="AD37" i="1"/>
  <c r="AC37" i="1"/>
  <c r="AE47" i="1"/>
  <c r="AD47" i="1"/>
  <c r="AC47" i="1"/>
  <c r="Q25" i="1"/>
  <c r="O25" i="1"/>
  <c r="N25" i="1"/>
  <c r="P25" i="1"/>
  <c r="X25" i="1"/>
  <c r="V25" i="1"/>
  <c r="W25" i="1"/>
  <c r="S25" i="1"/>
  <c r="U25" i="1"/>
  <c r="R25" i="1"/>
  <c r="AE25" i="1" l="1"/>
  <c r="AD25" i="1"/>
  <c r="AC25" i="1"/>
</calcChain>
</file>

<file path=xl/sharedStrings.xml><?xml version="1.0" encoding="utf-8"?>
<sst xmlns="http://schemas.openxmlformats.org/spreadsheetml/2006/main" count="141" uniqueCount="72">
  <si>
    <t>Per week</t>
  </si>
  <si>
    <t>Home care nursing assistant—1st year</t>
  </si>
  <si>
    <t>Home care nursing assistant—2nd year</t>
  </si>
  <si>
    <t>Home care nursing assistant—3rd year</t>
  </si>
  <si>
    <t>Home care nursing assistant—Experienced (Cert III)</t>
  </si>
  <si>
    <t>Student enrolled nurse—less than 21 years of age</t>
  </si>
  <si>
    <t>Student enrolled nurse—21 years of age and over</t>
  </si>
  <si>
    <t>Enrolled nurse—pay point 1</t>
  </si>
  <si>
    <t>Enrolled nurse—pay point 2</t>
  </si>
  <si>
    <t>Enrolled nurse—pay point 3</t>
  </si>
  <si>
    <t>Enrolled nurse—pay point 4</t>
  </si>
  <si>
    <t>Enrolled nurse—pay point 5</t>
  </si>
  <si>
    <t>Registered nurse—Masters degree</t>
  </si>
  <si>
    <t>Nurse practitioner—1st year</t>
  </si>
  <si>
    <t>Nurse practitioner—2nd year</t>
  </si>
  <si>
    <t>Hourly rate</t>
  </si>
  <si>
    <t>Registered nurse—level 1—pay point 1</t>
  </si>
  <si>
    <t>Registered nurse—level 1—pay point 2</t>
  </si>
  <si>
    <t>Registered nurse—level 1—pay point 3</t>
  </si>
  <si>
    <t>Registered nurse—level 1—pay point 4</t>
  </si>
  <si>
    <t>Registered nurse—level 1—pay point 5</t>
  </si>
  <si>
    <t>Registered nurse—level 1—pay point 6</t>
  </si>
  <si>
    <t>Registered nurse—level 1—pay point 7</t>
  </si>
  <si>
    <t>Registered nurse—level 1—pay point 8</t>
  </si>
  <si>
    <t>Registered nurse—level 2—pay point 1</t>
  </si>
  <si>
    <t>Registered nurse—level 2—pay point 2</t>
  </si>
  <si>
    <t>Registered nurse—level 2—pay point 3</t>
  </si>
  <si>
    <t>Registered nurse—level 2—pay point 4</t>
  </si>
  <si>
    <t>Registered nurse—level 3—pay point 1</t>
  </si>
  <si>
    <t>Registered nurse—level 3—pay point 2</t>
  </si>
  <si>
    <t>Registered nurse—level 3—pay point 3</t>
  </si>
  <si>
    <t>Registered nurse—level 3—pay point 4</t>
  </si>
  <si>
    <t>Registered nurse—level 4—pay point 1</t>
  </si>
  <si>
    <t>Registered nurse—level 4—pay point 2</t>
  </si>
  <si>
    <t>Registered nurse—level 4—pay point 3</t>
  </si>
  <si>
    <t>Registered nurse—level 5—pay point 1</t>
  </si>
  <si>
    <t>Registered nurse—level 5—pay point 2</t>
  </si>
  <si>
    <t>Registered nurse—level 5—pay point 3</t>
  </si>
  <si>
    <t>Registered nurse—level 5—pay point 4</t>
  </si>
  <si>
    <t>Registered nurse—level 5—pay point 5</t>
  </si>
  <si>
    <t>Registered nurse—level 5—pay point 6</t>
  </si>
  <si>
    <t>Current relativity to R1.1</t>
  </si>
  <si>
    <t>New relativity to R1.1</t>
  </si>
  <si>
    <t>New relativity to EN1</t>
  </si>
  <si>
    <t>Current relativity to EN1</t>
  </si>
  <si>
    <t>Increase</t>
  </si>
  <si>
    <t>Aged care employee—direct care—level 1</t>
  </si>
  <si>
    <t>Aged care employee—direct care—level 2</t>
  </si>
  <si>
    <t>Aged care employee—direct care—level 3</t>
  </si>
  <si>
    <t>Aged care employee—direct care—level 4</t>
  </si>
  <si>
    <t>Aged care employee—direct care—level 5</t>
  </si>
  <si>
    <t>Aged care employee—direct care—level 6</t>
  </si>
  <si>
    <t>Aged care employee—direct care—level 7</t>
  </si>
  <si>
    <t>Current relativitiy to L4</t>
  </si>
  <si>
    <t>New relativity to L3</t>
  </si>
  <si>
    <t>Current relativity to Exp</t>
  </si>
  <si>
    <t>level 1—Introductory</t>
  </si>
  <si>
    <t>level 2—Direct Carer</t>
  </si>
  <si>
    <t>level 3—Qualified</t>
  </si>
  <si>
    <t>level 4—Senior</t>
  </si>
  <si>
    <t>level 5—Specialist</t>
  </si>
  <si>
    <t>level 6—Team Leader</t>
  </si>
  <si>
    <t>Aged Care direct carers</t>
  </si>
  <si>
    <t>Home care nursing assistants</t>
  </si>
  <si>
    <t>Enrolled Nurses</t>
  </si>
  <si>
    <t>Registered nurses &amp; nurse practitioners</t>
  </si>
  <si>
    <t>Mini</t>
  </si>
  <si>
    <t>Casual</t>
  </si>
  <si>
    <t>ORDINARY AND PENALTY RATES</t>
  </si>
  <si>
    <t>OVERTIME RATES</t>
  </si>
  <si>
    <t>CASUAL ORDINARY AND PENALTY RATES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</si>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</sst>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.0%"/>
  </numFmts>
  <fonts count="4">
    <font>
      <sz val="12"/>
      <color theme="1"/>
      <name val="TimesNewRomanPSMT"/>
      <family val="2"/>
    </font>
    <font>
      <sz val="12"/>
      <color theme="1"/>
      <name val="TimesNewRomanPSMT"/>
      <family val="2"/>
    </font>
    <font>
      <b/>
      <sz val="12"/>
      <color theme="1"/>
      <name val="TimesNewRomanPSMT"/>
    </font>
    <font>
      <u/>
      <sz val="12"/>
      <color theme="1"/>
      <name val="TimesNewRomanPSMT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2" fontId="0" fillId="0" borderId="0" xfId="0" applyNumberFormat="1"/>
    <xf numFmtId="165" fontId="0" fillId="0" borderId="0" xfId="0" applyNumberFormat="1"/>
    <xf numFmtId="165" fontId="3" fillId="0" borderId="0" xfId="0" applyNumberFormat="1" applyFont="1"/>
    <xf numFmtId="0" fontId="2" fillId="0" borderId="1" xfId="0" applyFont="1" applyBorder="1"/>
    <xf numFmtId="0" fontId="3" fillId="0" borderId="2" xfId="0" applyFont="1" applyBorder="1"/>
    <xf numFmtId="0" fontId="0" fillId="0" borderId="2" xfId="0" applyBorder="1"/>
    <xf numFmtId="0" fontId="3" fillId="0" borderId="3" xfId="0" applyFont="1" applyBorder="1"/>
    <xf numFmtId="0" fontId="0" fillId="0" borderId="4" xfId="0" applyBorder="1"/>
    <xf numFmtId="2" fontId="0" fillId="0" borderId="0" xfId="1" applyNumberFormat="1" applyFont="1" applyBorder="1"/>
    <xf numFmtId="165" fontId="0" fillId="0" borderId="0" xfId="2" applyNumberFormat="1" applyFont="1" applyBorder="1"/>
    <xf numFmtId="10" fontId="0" fillId="0" borderId="5" xfId="2" applyNumberFormat="1" applyFont="1" applyBorder="1"/>
    <xf numFmtId="2" fontId="0" fillId="2" borderId="0" xfId="1" applyNumberFormat="1" applyFont="1" applyFill="1" applyBorder="1"/>
    <xf numFmtId="0" fontId="0" fillId="0" borderId="6" xfId="0" applyBorder="1"/>
    <xf numFmtId="2" fontId="0" fillId="0" borderId="7" xfId="1" applyNumberFormat="1" applyFont="1" applyBorder="1"/>
    <xf numFmtId="2" fontId="0" fillId="0" borderId="7" xfId="0" applyNumberFormat="1" applyBorder="1"/>
    <xf numFmtId="165" fontId="0" fillId="0" borderId="7" xfId="2" applyNumberFormat="1" applyFont="1" applyBorder="1"/>
    <xf numFmtId="0" fontId="0" fillId="0" borderId="7" xfId="0" applyBorder="1"/>
    <xf numFmtId="10" fontId="0" fillId="0" borderId="8" xfId="2" applyNumberFormat="1" applyFont="1" applyBorder="1"/>
    <xf numFmtId="2" fontId="0" fillId="2" borderId="7" xfId="1" applyNumberFormat="1" applyFont="1" applyFill="1" applyBorder="1"/>
    <xf numFmtId="0" fontId="0" fillId="0" borderId="5" xfId="0" applyBorder="1"/>
    <xf numFmtId="2" fontId="0" fillId="2" borderId="0" xfId="0" applyNumberFormat="1" applyFill="1"/>
    <xf numFmtId="165" fontId="3" fillId="0" borderId="2" xfId="0" applyNumberFormat="1" applyFont="1" applyBorder="1"/>
    <xf numFmtId="165" fontId="0" fillId="0" borderId="2" xfId="0" applyNumberFormat="1" applyBorder="1"/>
    <xf numFmtId="10" fontId="0" fillId="0" borderId="0" xfId="2" applyNumberFormat="1" applyFont="1" applyBorder="1"/>
    <xf numFmtId="9" fontId="3" fillId="0" borderId="0" xfId="0" applyNumberFormat="1" applyFont="1"/>
    <xf numFmtId="10" fontId="3" fillId="0" borderId="0" xfId="0" applyNumberFormat="1" applyFont="1"/>
    <xf numFmtId="0" fontId="0" fillId="0" borderId="0" xfId="0" applyProtection="1">
      <protection locked="0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64"/>
  <sheetViews>
    <sheetView tabSelected="1" topLeftCell="B1" zoomScale="110" zoomScaleNormal="110" workbookViewId="0">
      <selection activeCell="C5" sqref="C5:C6"/>
    </sheetView>
  </sheetViews>
  <sheetFormatPr defaultColWidth="11.07421875" defaultRowHeight="15.5"/>
  <cols>
    <col min="2" max="2" width="44.4609375" bestFit="1" customWidth="1"/>
    <col min="5" max="5" width="21" bestFit="1" customWidth="1"/>
    <col min="6" max="6" width="5.3046875" customWidth="1"/>
    <col min="7" max="7" width="19.3046875" bestFit="1" customWidth="1"/>
    <col min="10" max="10" width="18.84375" bestFit="1" customWidth="1"/>
    <col min="11" max="11" width="5.15234375" customWidth="1"/>
    <col min="14" max="14" width="6" bestFit="1" customWidth="1"/>
    <col min="15" max="15" width="8.4609375" bestFit="1" customWidth="1"/>
    <col min="16" max="16" width="6" bestFit="1" customWidth="1"/>
    <col min="17" max="19" width="6.84375" bestFit="1" customWidth="1"/>
    <col min="20" max="20" width="5.4609375" customWidth="1"/>
    <col min="21" max="24" width="6.84375" bestFit="1" customWidth="1"/>
    <col min="26" max="31" width="7.4609375" bestFit="1" customWidth="1"/>
  </cols>
  <sheetData>
    <row r="1" spans="1:31" ht="16" thickBot="1">
      <c r="A1" s="27"/>
    </row>
    <row r="2" spans="1:31">
      <c r="B2" s="4" t="s">
        <v>62</v>
      </c>
      <c r="C2" s="5" t="s">
        <v>0</v>
      </c>
      <c r="D2" s="5" t="s">
        <v>15</v>
      </c>
      <c r="E2" s="5" t="s">
        <v>53</v>
      </c>
      <c r="F2" s="6"/>
      <c r="G2" s="6"/>
      <c r="H2" s="5" t="s">
        <v>0</v>
      </c>
      <c r="I2" s="5" t="s">
        <v>15</v>
      </c>
      <c r="J2" s="5" t="s">
        <v>54</v>
      </c>
      <c r="K2" s="6"/>
      <c r="L2" s="7" t="s">
        <v>45</v>
      </c>
    </row>
    <row r="3" spans="1:31">
      <c r="B3" s="8" t="s">
        <v>46</v>
      </c>
      <c r="C3" s="9">
        <v>1047.5999999999999</v>
      </c>
      <c r="D3" s="1">
        <f t="shared" ref="D3:D9" si="0">ROUND(C3/38, 2)</f>
        <v>27.57</v>
      </c>
      <c r="E3" s="10">
        <f t="shared" ref="E3:E9" si="1">C3/C$6</f>
        <v>0.91557420031463022</v>
      </c>
      <c r="G3" t="s">
        <v>56</v>
      </c>
      <c r="H3" s="9">
        <v>1101.5</v>
      </c>
      <c r="I3" s="1">
        <f t="shared" ref="I3:I9" si="2">ROUND(H3/38, 2)</f>
        <v>28.99</v>
      </c>
      <c r="J3" s="10">
        <f t="shared" ref="J3:J9" si="3">H3/H$6</f>
        <v>0.89999182939782651</v>
      </c>
      <c r="L3" s="11">
        <f t="shared" ref="L3:L9" si="4">H3/C3-1</f>
        <v>5.1450935471554216E-2</v>
      </c>
    </row>
    <row r="4" spans="1:31">
      <c r="B4" s="8" t="s">
        <v>47</v>
      </c>
      <c r="C4" s="9">
        <v>1089</v>
      </c>
      <c r="D4" s="1">
        <f t="shared" si="0"/>
        <v>28.66</v>
      </c>
      <c r="E4" s="10">
        <f t="shared" si="1"/>
        <v>0.95175668589407447</v>
      </c>
      <c r="G4" t="s">
        <v>57</v>
      </c>
      <c r="H4" s="9">
        <v>1162.7</v>
      </c>
      <c r="I4" s="1">
        <f t="shared" si="2"/>
        <v>30.6</v>
      </c>
      <c r="J4" s="10">
        <f t="shared" si="3"/>
        <v>0.94999591469891331</v>
      </c>
      <c r="L4" s="11">
        <f t="shared" si="4"/>
        <v>6.7676767676767779E-2</v>
      </c>
    </row>
    <row r="5" spans="1:31">
      <c r="B5" s="8" t="s">
        <v>48</v>
      </c>
      <c r="C5" s="9">
        <v>1130.9000000000001</v>
      </c>
      <c r="D5" s="1">
        <f t="shared" si="0"/>
        <v>29.76</v>
      </c>
      <c r="E5" s="10">
        <f t="shared" si="1"/>
        <v>0.98837615801433321</v>
      </c>
      <c r="H5" s="9">
        <v>1162.7</v>
      </c>
      <c r="I5" s="1">
        <f t="shared" si="2"/>
        <v>30.6</v>
      </c>
      <c r="J5" s="10">
        <f t="shared" si="3"/>
        <v>0.94999591469891331</v>
      </c>
      <c r="L5" s="11">
        <f t="shared" si="4"/>
        <v>2.8119197099655047E-2</v>
      </c>
    </row>
    <row r="6" spans="1:31">
      <c r="B6" s="8" t="s">
        <v>49</v>
      </c>
      <c r="C6" s="9">
        <v>1144.2</v>
      </c>
      <c r="D6" s="1">
        <f t="shared" si="0"/>
        <v>30.11</v>
      </c>
      <c r="E6" s="10">
        <f t="shared" si="1"/>
        <v>1</v>
      </c>
      <c r="G6" t="s">
        <v>58</v>
      </c>
      <c r="H6" s="12">
        <v>1223.9000000000001</v>
      </c>
      <c r="I6" s="1">
        <f t="shared" si="2"/>
        <v>32.21</v>
      </c>
      <c r="J6" s="10">
        <f t="shared" si="3"/>
        <v>1</v>
      </c>
      <c r="L6" s="11">
        <f t="shared" si="4"/>
        <v>6.9655654605838224E-2</v>
      </c>
    </row>
    <row r="7" spans="1:31">
      <c r="B7" s="8" t="s">
        <v>50</v>
      </c>
      <c r="C7" s="9">
        <v>1183</v>
      </c>
      <c r="D7" s="1">
        <f t="shared" si="0"/>
        <v>31.13</v>
      </c>
      <c r="E7" s="10">
        <f t="shared" si="1"/>
        <v>1.0339101555672086</v>
      </c>
      <c r="G7" t="s">
        <v>59</v>
      </c>
      <c r="H7" s="9">
        <v>1272.9000000000001</v>
      </c>
      <c r="I7" s="1">
        <f t="shared" si="2"/>
        <v>33.5</v>
      </c>
      <c r="J7" s="10">
        <f t="shared" si="3"/>
        <v>1.0400359506495629</v>
      </c>
      <c r="L7" s="11">
        <f t="shared" si="4"/>
        <v>7.5993237531699176E-2</v>
      </c>
    </row>
    <row r="8" spans="1:31">
      <c r="B8" s="8" t="s">
        <v>51</v>
      </c>
      <c r="C8" s="9">
        <v>1246.8</v>
      </c>
      <c r="D8" s="1">
        <f t="shared" si="0"/>
        <v>32.81</v>
      </c>
      <c r="E8" s="10">
        <f t="shared" si="1"/>
        <v>1.0896696381751441</v>
      </c>
      <c r="G8" t="s">
        <v>60</v>
      </c>
      <c r="H8" s="9">
        <v>1321.8</v>
      </c>
      <c r="I8" s="1">
        <f t="shared" si="2"/>
        <v>34.78</v>
      </c>
      <c r="J8" s="10">
        <f t="shared" si="3"/>
        <v>1.0799901952773918</v>
      </c>
      <c r="L8" s="11">
        <f t="shared" si="4"/>
        <v>6.0153994225216501E-2</v>
      </c>
    </row>
    <row r="9" spans="1:31" ht="16" thickBot="1">
      <c r="B9" s="13" t="s">
        <v>52</v>
      </c>
      <c r="C9" s="14">
        <v>1269.0999999999999</v>
      </c>
      <c r="D9" s="15">
        <f t="shared" si="0"/>
        <v>33.4</v>
      </c>
      <c r="E9" s="16">
        <f t="shared" si="1"/>
        <v>1.1091592378954727</v>
      </c>
      <c r="F9" s="17"/>
      <c r="G9" s="17" t="s">
        <v>61</v>
      </c>
      <c r="H9" s="14">
        <v>1370.8</v>
      </c>
      <c r="I9" s="15">
        <f t="shared" si="2"/>
        <v>36.07</v>
      </c>
      <c r="J9" s="16">
        <f t="shared" si="3"/>
        <v>1.1200261459269547</v>
      </c>
      <c r="K9" s="17"/>
      <c r="L9" s="18">
        <f t="shared" si="4"/>
        <v>8.0135529115120896E-2</v>
      </c>
    </row>
    <row r="10" spans="1:31">
      <c r="C10" s="9"/>
      <c r="D10" s="1"/>
      <c r="E10" s="10"/>
      <c r="H10" s="9"/>
      <c r="I10" s="1"/>
      <c r="J10" s="10"/>
      <c r="L10" s="24"/>
      <c r="N10" t="s">
        <v>68</v>
      </c>
      <c r="U10" t="s">
        <v>69</v>
      </c>
      <c r="Z10" t="s">
        <v>70</v>
      </c>
    </row>
    <row r="11" spans="1:31" ht="16" thickBot="1">
      <c r="Z11" t="s">
        <v>66</v>
      </c>
      <c r="AA11" t="s">
        <v>66</v>
      </c>
      <c r="AB11" t="s">
        <v>66</v>
      </c>
      <c r="AC11" t="s">
        <v>67</v>
      </c>
      <c r="AD11" t="s">
        <v>67</v>
      </c>
      <c r="AE11" t="s">
        <v>67</v>
      </c>
    </row>
    <row r="12" spans="1:31">
      <c r="B12" s="4" t="s">
        <v>63</v>
      </c>
      <c r="C12" s="5" t="s">
        <v>0</v>
      </c>
      <c r="D12" s="5" t="s">
        <v>15</v>
      </c>
      <c r="E12" s="5" t="s">
        <v>55</v>
      </c>
      <c r="F12" s="6"/>
      <c r="G12" s="6"/>
      <c r="H12" s="5" t="s">
        <v>0</v>
      </c>
      <c r="I12" s="5" t="s">
        <v>15</v>
      </c>
      <c r="J12" s="5" t="s">
        <v>55</v>
      </c>
      <c r="K12" s="6"/>
      <c r="L12" s="7" t="s">
        <v>45</v>
      </c>
      <c r="N12" s="25">
        <v>1</v>
      </c>
      <c r="O12" s="26">
        <v>1.125</v>
      </c>
      <c r="P12" s="25">
        <v>1.1499999999999999</v>
      </c>
      <c r="Q12" s="25">
        <v>1.5</v>
      </c>
      <c r="R12" s="25">
        <v>1.75</v>
      </c>
      <c r="S12" s="25">
        <v>2</v>
      </c>
      <c r="U12" s="25">
        <v>1.5</v>
      </c>
      <c r="V12" s="25">
        <v>2</v>
      </c>
      <c r="W12" s="25">
        <v>2</v>
      </c>
      <c r="X12" s="25">
        <v>2.5</v>
      </c>
      <c r="Z12" s="3">
        <v>1.25</v>
      </c>
      <c r="AA12" s="3">
        <v>1.375</v>
      </c>
      <c r="AB12" s="3">
        <v>1.4</v>
      </c>
      <c r="AC12" s="3">
        <v>1.5</v>
      </c>
      <c r="AD12" s="3">
        <v>1.75</v>
      </c>
      <c r="AE12" s="3">
        <v>2</v>
      </c>
    </row>
    <row r="13" spans="1:31">
      <c r="B13" s="8" t="s">
        <v>1</v>
      </c>
      <c r="C13" s="9">
        <v>1074.3</v>
      </c>
      <c r="D13" s="1">
        <f t="shared" ref="D13:D16" si="5">ROUND(C13/38, 2)</f>
        <v>28.27</v>
      </c>
      <c r="E13" s="10">
        <f>C13/C$16</f>
        <v>0.93890928159412679</v>
      </c>
      <c r="H13" s="1">
        <f>ROUND(H$16*E13, 1)</f>
        <v>1149.0999999999999</v>
      </c>
      <c r="I13" s="1">
        <f t="shared" ref="I13:I16" si="6">ROUND(H13/38, 2)</f>
        <v>30.24</v>
      </c>
      <c r="J13" s="10">
        <f>H13/H$16</f>
        <v>0.93888389574311615</v>
      </c>
      <c r="L13" s="11">
        <f t="shared" ref="L13:L16" si="7">H13/C13-1</f>
        <v>6.9626733687051967E-2</v>
      </c>
      <c r="N13" s="1">
        <f>$I13*N$12</f>
        <v>30.24</v>
      </c>
      <c r="O13" s="1">
        <f>ROUND($I13*O$12, 2)</f>
        <v>34.020000000000003</v>
      </c>
      <c r="P13" s="1">
        <f>ROUND($I13*P$12, 2)</f>
        <v>34.78</v>
      </c>
      <c r="Q13" s="1">
        <f>ROUND($I13*Q$12, 2)</f>
        <v>45.36</v>
      </c>
      <c r="R13" s="1">
        <f>ROUND($I13*R$12, 2)</f>
        <v>52.92</v>
      </c>
      <c r="S13" s="1">
        <f>ROUND($I13*S$12, 2)</f>
        <v>60.48</v>
      </c>
      <c r="U13" s="1">
        <f>ROUND($I13*U$12, 2)</f>
        <v>45.36</v>
      </c>
      <c r="V13" s="1">
        <f t="shared" ref="U13:X16" si="8">ROUND($I13*V$12, 2)</f>
        <v>60.48</v>
      </c>
      <c r="W13" s="1">
        <f t="shared" si="8"/>
        <v>60.48</v>
      </c>
      <c r="X13" s="1">
        <f t="shared" si="8"/>
        <v>75.599999999999994</v>
      </c>
      <c r="Z13" s="1">
        <f>ROUND($I13*Z$12, 2)</f>
        <v>37.799999999999997</v>
      </c>
      <c r="AA13" s="1">
        <f t="shared" ref="AA13:AB16" si="9">ROUND($I13*AA$12, 2)</f>
        <v>41.58</v>
      </c>
      <c r="AB13" s="1">
        <f t="shared" si="9"/>
        <v>42.34</v>
      </c>
      <c r="AC13" s="1">
        <f>ROUND($Z13*AC$12, 2)</f>
        <v>56.7</v>
      </c>
      <c r="AD13" s="1">
        <f t="shared" ref="AD13:AE16" si="10">ROUND($Z13*AD$12, 2)</f>
        <v>66.150000000000006</v>
      </c>
      <c r="AE13" s="1">
        <f t="shared" si="10"/>
        <v>75.599999999999994</v>
      </c>
    </row>
    <row r="14" spans="1:31">
      <c r="B14" s="8" t="s">
        <v>2</v>
      </c>
      <c r="C14" s="9">
        <v>1091.0999999999999</v>
      </c>
      <c r="D14" s="1">
        <f t="shared" si="5"/>
        <v>28.71</v>
      </c>
      <c r="E14" s="10">
        <f>C14/C$16</f>
        <v>0.95359202936549547</v>
      </c>
      <c r="H14" s="1">
        <f>ROUND(H$16*E14, 1)</f>
        <v>1167.0999999999999</v>
      </c>
      <c r="I14" s="1">
        <f t="shared" si="6"/>
        <v>30.71</v>
      </c>
      <c r="J14" s="10">
        <f>H14/H$16</f>
        <v>0.95359097965520045</v>
      </c>
      <c r="L14" s="11">
        <f t="shared" si="7"/>
        <v>6.9654477133168413E-2</v>
      </c>
      <c r="N14" s="1">
        <f>ROUND($I14*N$12, 2)</f>
        <v>30.71</v>
      </c>
      <c r="O14" s="1">
        <f t="shared" ref="O14:S16" si="11">ROUND($I14*O$12, 2)</f>
        <v>34.549999999999997</v>
      </c>
      <c r="P14" s="1">
        <f t="shared" si="11"/>
        <v>35.32</v>
      </c>
      <c r="Q14" s="1">
        <f t="shared" si="11"/>
        <v>46.07</v>
      </c>
      <c r="R14" s="1">
        <f t="shared" si="11"/>
        <v>53.74</v>
      </c>
      <c r="S14" s="1">
        <f t="shared" si="11"/>
        <v>61.42</v>
      </c>
      <c r="U14" s="1">
        <f t="shared" si="8"/>
        <v>46.07</v>
      </c>
      <c r="V14" s="1">
        <f t="shared" si="8"/>
        <v>61.42</v>
      </c>
      <c r="W14" s="1">
        <f t="shared" si="8"/>
        <v>61.42</v>
      </c>
      <c r="X14" s="1">
        <f t="shared" si="8"/>
        <v>76.78</v>
      </c>
      <c r="Z14" s="1">
        <f t="shared" ref="Z14:Z16" si="12">ROUND($I14*Z$12, 2)</f>
        <v>38.39</v>
      </c>
      <c r="AA14" s="1">
        <f t="shared" si="9"/>
        <v>42.23</v>
      </c>
      <c r="AB14" s="1">
        <f t="shared" si="9"/>
        <v>42.99</v>
      </c>
      <c r="AC14" s="1">
        <f t="shared" ref="AC14:AC16" si="13">ROUND($Z14*AC$12, 2)</f>
        <v>57.59</v>
      </c>
      <c r="AD14" s="1">
        <f t="shared" si="10"/>
        <v>67.180000000000007</v>
      </c>
      <c r="AE14" s="1">
        <f t="shared" si="10"/>
        <v>76.78</v>
      </c>
    </row>
    <row r="15" spans="1:31">
      <c r="B15" s="8" t="s">
        <v>3</v>
      </c>
      <c r="C15" s="1">
        <v>1108.5999999999999</v>
      </c>
      <c r="D15" s="1">
        <f t="shared" si="5"/>
        <v>29.17</v>
      </c>
      <c r="E15" s="10">
        <f>C15/C$16</f>
        <v>0.96888655829400439</v>
      </c>
      <c r="H15" s="1">
        <f>ROUND(H$16*E15, 1)</f>
        <v>1185.8</v>
      </c>
      <c r="I15" s="1">
        <f t="shared" si="6"/>
        <v>31.21</v>
      </c>
      <c r="J15" s="10">
        <f>H15/H$16</f>
        <v>0.96887000571942139</v>
      </c>
      <c r="L15" s="11">
        <f t="shared" si="7"/>
        <v>6.9637380479884659E-2</v>
      </c>
      <c r="N15" s="1">
        <f t="shared" ref="N15:N16" si="14">ROUND($I15*N$12, 2)</f>
        <v>31.21</v>
      </c>
      <c r="O15" s="1">
        <f t="shared" si="11"/>
        <v>35.11</v>
      </c>
      <c r="P15" s="1">
        <f t="shared" si="11"/>
        <v>35.89</v>
      </c>
      <c r="Q15" s="1">
        <f t="shared" si="11"/>
        <v>46.82</v>
      </c>
      <c r="R15" s="1">
        <f t="shared" si="11"/>
        <v>54.62</v>
      </c>
      <c r="S15" s="1">
        <f t="shared" si="11"/>
        <v>62.42</v>
      </c>
      <c r="U15" s="1">
        <f t="shared" si="8"/>
        <v>46.82</v>
      </c>
      <c r="V15" s="1">
        <f t="shared" si="8"/>
        <v>62.42</v>
      </c>
      <c r="W15" s="1">
        <f t="shared" si="8"/>
        <v>62.42</v>
      </c>
      <c r="X15" s="1">
        <f t="shared" si="8"/>
        <v>78.03</v>
      </c>
      <c r="Z15" s="1">
        <f t="shared" si="12"/>
        <v>39.01</v>
      </c>
      <c r="AA15" s="1">
        <f t="shared" si="9"/>
        <v>42.91</v>
      </c>
      <c r="AB15" s="1">
        <f t="shared" si="9"/>
        <v>43.69</v>
      </c>
      <c r="AC15" s="1">
        <f t="shared" si="13"/>
        <v>58.52</v>
      </c>
      <c r="AD15" s="1">
        <f t="shared" si="10"/>
        <v>68.27</v>
      </c>
      <c r="AE15" s="1">
        <f t="shared" si="10"/>
        <v>78.02</v>
      </c>
    </row>
    <row r="16" spans="1:31" ht="16" thickBot="1">
      <c r="B16" s="13" t="s">
        <v>4</v>
      </c>
      <c r="C16" s="15">
        <v>1144.2</v>
      </c>
      <c r="D16" s="15">
        <f t="shared" si="5"/>
        <v>30.11</v>
      </c>
      <c r="E16" s="16">
        <f>C16/C$16</f>
        <v>1</v>
      </c>
      <c r="F16" s="17"/>
      <c r="G16" s="17"/>
      <c r="H16" s="19">
        <v>1223.9000000000001</v>
      </c>
      <c r="I16" s="15">
        <f t="shared" si="6"/>
        <v>32.21</v>
      </c>
      <c r="J16" s="16">
        <f>H16/H$16</f>
        <v>1</v>
      </c>
      <c r="K16" s="17"/>
      <c r="L16" s="18">
        <f t="shared" si="7"/>
        <v>6.9655654605838224E-2</v>
      </c>
      <c r="N16" s="1">
        <f t="shared" si="14"/>
        <v>32.21</v>
      </c>
      <c r="O16" s="1">
        <f t="shared" si="11"/>
        <v>36.24</v>
      </c>
      <c r="P16" s="1">
        <f t="shared" si="11"/>
        <v>37.04</v>
      </c>
      <c r="Q16" s="1">
        <f t="shared" si="11"/>
        <v>48.32</v>
      </c>
      <c r="R16" s="1">
        <f t="shared" si="11"/>
        <v>56.37</v>
      </c>
      <c r="S16" s="1">
        <f t="shared" si="11"/>
        <v>64.42</v>
      </c>
      <c r="U16" s="1">
        <f t="shared" si="8"/>
        <v>48.32</v>
      </c>
      <c r="V16" s="1">
        <f t="shared" si="8"/>
        <v>64.42</v>
      </c>
      <c r="W16" s="1">
        <f t="shared" si="8"/>
        <v>64.42</v>
      </c>
      <c r="X16" s="1">
        <f t="shared" si="8"/>
        <v>80.53</v>
      </c>
      <c r="Z16" s="1">
        <f t="shared" si="12"/>
        <v>40.26</v>
      </c>
      <c r="AA16" s="1">
        <f t="shared" si="9"/>
        <v>44.29</v>
      </c>
      <c r="AB16" s="1">
        <f t="shared" si="9"/>
        <v>45.09</v>
      </c>
      <c r="AC16" s="1">
        <f t="shared" si="13"/>
        <v>60.39</v>
      </c>
      <c r="AD16" s="1">
        <f t="shared" si="10"/>
        <v>70.459999999999994</v>
      </c>
      <c r="AE16" s="1">
        <f t="shared" si="10"/>
        <v>80.52</v>
      </c>
    </row>
    <row r="18" spans="2:31" ht="16" thickBot="1">
      <c r="Z18" t="s">
        <v>66</v>
      </c>
      <c r="AA18" t="s">
        <v>66</v>
      </c>
      <c r="AB18" t="s">
        <v>66</v>
      </c>
      <c r="AC18" t="s">
        <v>67</v>
      </c>
      <c r="AD18" t="s">
        <v>67</v>
      </c>
      <c r="AE18" t="s">
        <v>67</v>
      </c>
    </row>
    <row r="19" spans="2:31">
      <c r="B19" s="4" t="s">
        <v>64</v>
      </c>
      <c r="C19" s="5" t="s">
        <v>0</v>
      </c>
      <c r="D19" s="5" t="s">
        <v>15</v>
      </c>
      <c r="E19" s="5" t="s">
        <v>44</v>
      </c>
      <c r="F19" s="6"/>
      <c r="G19" s="6"/>
      <c r="H19" s="5" t="s">
        <v>0</v>
      </c>
      <c r="I19" s="5" t="s">
        <v>15</v>
      </c>
      <c r="J19" s="5" t="s">
        <v>43</v>
      </c>
      <c r="K19" s="6"/>
      <c r="L19" s="7" t="s">
        <v>45</v>
      </c>
      <c r="N19" s="25">
        <v>1</v>
      </c>
      <c r="O19" s="26">
        <v>1.125</v>
      </c>
      <c r="P19" s="25">
        <v>1.1499999999999999</v>
      </c>
      <c r="Q19" s="25">
        <v>1.5</v>
      </c>
      <c r="R19" s="25">
        <v>1.75</v>
      </c>
      <c r="S19" s="25">
        <v>2</v>
      </c>
      <c r="U19" s="25">
        <v>1.5</v>
      </c>
      <c r="V19" s="25">
        <v>2</v>
      </c>
      <c r="W19" s="25">
        <v>2</v>
      </c>
      <c r="X19" s="25">
        <v>2.5</v>
      </c>
      <c r="Z19" s="3">
        <v>1.25</v>
      </c>
      <c r="AA19" s="3">
        <v>1.375</v>
      </c>
      <c r="AB19" s="3">
        <v>1.4</v>
      </c>
      <c r="AC19" s="3">
        <v>1.5</v>
      </c>
      <c r="AD19" s="3">
        <v>1.75</v>
      </c>
      <c r="AE19" s="3">
        <v>2</v>
      </c>
    </row>
    <row r="20" spans="2:31">
      <c r="B20" s="8" t="s">
        <v>5</v>
      </c>
      <c r="C20" s="1">
        <v>998.1</v>
      </c>
      <c r="D20" s="1">
        <f>ROUND(C20/38, 2)</f>
        <v>26.27</v>
      </c>
      <c r="E20" s="10">
        <f>C20/C$23</f>
        <v>0.8564441393512956</v>
      </c>
      <c r="F20" s="10"/>
      <c r="G20" s="10"/>
      <c r="H20" s="1">
        <f>ROUND(H$23*J20, 1)</f>
        <v>1174</v>
      </c>
      <c r="I20" s="1">
        <f>ROUND(H20/38, 2)</f>
        <v>30.89</v>
      </c>
      <c r="J20" s="10">
        <f>E20/E$23</f>
        <v>0.8564441393512956</v>
      </c>
      <c r="L20" s="11">
        <f>H20/C20-1</f>
        <v>0.17623484620779473</v>
      </c>
      <c r="N20" s="1">
        <f t="shared" ref="N20:S21" si="15">ROUND($I20*N$12, 2)</f>
        <v>30.89</v>
      </c>
      <c r="O20" s="1">
        <f t="shared" si="15"/>
        <v>34.75</v>
      </c>
      <c r="P20" s="1">
        <f t="shared" si="15"/>
        <v>35.520000000000003</v>
      </c>
      <c r="Q20" s="1">
        <f t="shared" si="15"/>
        <v>46.34</v>
      </c>
      <c r="R20" s="1">
        <f t="shared" si="15"/>
        <v>54.06</v>
      </c>
      <c r="S20" s="1">
        <f t="shared" si="15"/>
        <v>61.78</v>
      </c>
      <c r="U20" s="1">
        <f t="shared" ref="U20:X21" si="16">ROUND($I20*U$12, 2)</f>
        <v>46.34</v>
      </c>
      <c r="V20" s="1">
        <f t="shared" si="16"/>
        <v>61.78</v>
      </c>
      <c r="W20" s="1">
        <f t="shared" si="16"/>
        <v>61.78</v>
      </c>
      <c r="X20" s="1">
        <f t="shared" si="16"/>
        <v>77.23</v>
      </c>
      <c r="Z20" s="1">
        <f t="shared" ref="Z20:AB21" si="17">ROUND($I20*Z$12, 2)</f>
        <v>38.61</v>
      </c>
      <c r="AA20" s="1">
        <f t="shared" si="17"/>
        <v>42.47</v>
      </c>
      <c r="AB20" s="1">
        <f t="shared" si="17"/>
        <v>43.25</v>
      </c>
      <c r="AC20" s="1">
        <f t="shared" ref="AC20:AE21" si="18">ROUND($Z20*AC$12, 2)</f>
        <v>57.92</v>
      </c>
      <c r="AD20" s="1">
        <f t="shared" si="18"/>
        <v>67.569999999999993</v>
      </c>
      <c r="AE20" s="1">
        <f t="shared" si="18"/>
        <v>77.22</v>
      </c>
    </row>
    <row r="21" spans="2:31">
      <c r="B21" s="8" t="s">
        <v>6</v>
      </c>
      <c r="C21" s="1">
        <v>1047.5999999999999</v>
      </c>
      <c r="D21" s="1">
        <f>ROUND(C21/38, 2)</f>
        <v>27.57</v>
      </c>
      <c r="E21" s="10">
        <f>C21/C$23</f>
        <v>0.89891882615411001</v>
      </c>
      <c r="F21" s="10"/>
      <c r="G21" s="10"/>
      <c r="H21" s="1">
        <f>ROUND(H$23*J21, 1)</f>
        <v>1232.2</v>
      </c>
      <c r="I21" s="1">
        <f>ROUND(H21/38, 2)</f>
        <v>32.43</v>
      </c>
      <c r="J21" s="10">
        <f>E21/E$23</f>
        <v>0.89891882615411001</v>
      </c>
      <c r="L21" s="11">
        <f>H21/C21-1</f>
        <v>0.17621229476899591</v>
      </c>
      <c r="N21" s="1">
        <f t="shared" si="15"/>
        <v>32.43</v>
      </c>
      <c r="O21" s="1">
        <f t="shared" si="15"/>
        <v>36.479999999999997</v>
      </c>
      <c r="P21" s="1">
        <f t="shared" si="15"/>
        <v>37.29</v>
      </c>
      <c r="Q21" s="1">
        <f t="shared" si="15"/>
        <v>48.65</v>
      </c>
      <c r="R21" s="1">
        <f t="shared" si="15"/>
        <v>56.75</v>
      </c>
      <c r="S21" s="1">
        <f t="shared" si="15"/>
        <v>64.86</v>
      </c>
      <c r="U21" s="1">
        <f t="shared" si="16"/>
        <v>48.65</v>
      </c>
      <c r="V21" s="1">
        <f t="shared" si="16"/>
        <v>64.86</v>
      </c>
      <c r="W21" s="1">
        <f t="shared" si="16"/>
        <v>64.86</v>
      </c>
      <c r="X21" s="1">
        <f t="shared" si="16"/>
        <v>81.08</v>
      </c>
      <c r="Z21" s="1">
        <f t="shared" si="17"/>
        <v>40.54</v>
      </c>
      <c r="AA21" s="1">
        <f t="shared" si="17"/>
        <v>44.59</v>
      </c>
      <c r="AB21" s="1">
        <f t="shared" si="17"/>
        <v>45.4</v>
      </c>
      <c r="AC21" s="1">
        <f t="shared" si="18"/>
        <v>60.81</v>
      </c>
      <c r="AD21" s="1">
        <f t="shared" si="18"/>
        <v>70.95</v>
      </c>
      <c r="AE21" s="1">
        <f t="shared" si="18"/>
        <v>81.08</v>
      </c>
    </row>
    <row r="22" spans="2:31">
      <c r="B22" s="8"/>
      <c r="C22" s="1"/>
      <c r="D22" s="1"/>
      <c r="E22" s="2"/>
      <c r="F22" s="2"/>
      <c r="G22" s="2"/>
      <c r="H22" s="1"/>
      <c r="I22" s="1"/>
      <c r="J22" s="2"/>
      <c r="L22" s="20"/>
      <c r="N22" s="1"/>
      <c r="O22" s="1"/>
      <c r="P22" s="1"/>
      <c r="Q22" s="1"/>
      <c r="R22" s="1"/>
      <c r="S22" s="1"/>
    </row>
    <row r="23" spans="2:31">
      <c r="B23" s="8" t="s">
        <v>7</v>
      </c>
      <c r="C23" s="1">
        <v>1165.4000000000001</v>
      </c>
      <c r="D23" s="1">
        <f>ROUND(C23/38, 2)</f>
        <v>30.67</v>
      </c>
      <c r="E23" s="10">
        <f>C23/C$23</f>
        <v>1</v>
      </c>
      <c r="F23" s="10"/>
      <c r="G23" s="10"/>
      <c r="H23" s="21">
        <v>1370.8</v>
      </c>
      <c r="I23" s="1">
        <f>ROUND(H23/38, 2)</f>
        <v>36.07</v>
      </c>
      <c r="J23" s="10">
        <f>E23/E$23</f>
        <v>1</v>
      </c>
      <c r="L23" s="11">
        <f>H23/C23-1</f>
        <v>0.17624849836965839</v>
      </c>
      <c r="N23" s="1">
        <f t="shared" ref="N23:S27" si="19">ROUND($I23*N$12, 2)</f>
        <v>36.07</v>
      </c>
      <c r="O23" s="1">
        <f t="shared" si="19"/>
        <v>40.58</v>
      </c>
      <c r="P23" s="1">
        <f t="shared" si="19"/>
        <v>41.48</v>
      </c>
      <c r="Q23" s="1">
        <f t="shared" si="19"/>
        <v>54.11</v>
      </c>
      <c r="R23" s="1">
        <f t="shared" si="19"/>
        <v>63.12</v>
      </c>
      <c r="S23" s="1">
        <f t="shared" si="19"/>
        <v>72.14</v>
      </c>
      <c r="U23" s="1">
        <f t="shared" ref="U23:X27" si="20">ROUND($I23*U$12, 2)</f>
        <v>54.11</v>
      </c>
      <c r="V23" s="1">
        <f t="shared" si="20"/>
        <v>72.14</v>
      </c>
      <c r="W23" s="1">
        <f t="shared" si="20"/>
        <v>72.14</v>
      </c>
      <c r="X23" s="1">
        <f t="shared" si="20"/>
        <v>90.18</v>
      </c>
      <c r="Z23" s="1">
        <f t="shared" ref="Z23:AB27" si="21">ROUND($I23*Z$12, 2)</f>
        <v>45.09</v>
      </c>
      <c r="AA23" s="1">
        <f t="shared" si="21"/>
        <v>49.6</v>
      </c>
      <c r="AB23" s="1">
        <f t="shared" si="21"/>
        <v>50.5</v>
      </c>
      <c r="AC23" s="1">
        <f t="shared" ref="AC23:AE27" si="22">ROUND($Z23*AC$12, 2)</f>
        <v>67.64</v>
      </c>
      <c r="AD23" s="1">
        <f t="shared" si="22"/>
        <v>78.91</v>
      </c>
      <c r="AE23" s="1">
        <f t="shared" si="22"/>
        <v>90.18</v>
      </c>
    </row>
    <row r="24" spans="2:31">
      <c r="B24" s="8" t="s">
        <v>8</v>
      </c>
      <c r="C24" s="1">
        <v>1180.9000000000001</v>
      </c>
      <c r="D24" s="1">
        <f>ROUND(C24/38, 2)</f>
        <v>31.08</v>
      </c>
      <c r="E24" s="10">
        <f>C24/C$23</f>
        <v>1.0133001544534066</v>
      </c>
      <c r="F24" s="10"/>
      <c r="G24" s="10"/>
      <c r="H24" s="1">
        <f>ROUND(H$23*J24, 1)</f>
        <v>1389</v>
      </c>
      <c r="I24" s="1">
        <f>ROUND(H24/38, 2)</f>
        <v>36.549999999999997</v>
      </c>
      <c r="J24" s="10">
        <f>E24/E$23</f>
        <v>1.0133001544534066</v>
      </c>
      <c r="L24" s="11">
        <f>H24/C24-1</f>
        <v>0.17622152595478013</v>
      </c>
      <c r="N24" s="1">
        <f t="shared" si="19"/>
        <v>36.549999999999997</v>
      </c>
      <c r="O24" s="1">
        <f t="shared" si="19"/>
        <v>41.12</v>
      </c>
      <c r="P24" s="1">
        <f t="shared" si="19"/>
        <v>42.03</v>
      </c>
      <c r="Q24" s="1">
        <f t="shared" si="19"/>
        <v>54.83</v>
      </c>
      <c r="R24" s="1">
        <f t="shared" si="19"/>
        <v>63.96</v>
      </c>
      <c r="S24" s="1">
        <f t="shared" si="19"/>
        <v>73.099999999999994</v>
      </c>
      <c r="U24" s="1">
        <f t="shared" si="20"/>
        <v>54.83</v>
      </c>
      <c r="V24" s="1">
        <f t="shared" si="20"/>
        <v>73.099999999999994</v>
      </c>
      <c r="W24" s="1">
        <f t="shared" si="20"/>
        <v>73.099999999999994</v>
      </c>
      <c r="X24" s="1">
        <f t="shared" si="20"/>
        <v>91.38</v>
      </c>
      <c r="Z24" s="1">
        <f t="shared" si="21"/>
        <v>45.69</v>
      </c>
      <c r="AA24" s="1">
        <f t="shared" si="21"/>
        <v>50.26</v>
      </c>
      <c r="AB24" s="1">
        <f t="shared" si="21"/>
        <v>51.17</v>
      </c>
      <c r="AC24" s="1">
        <f t="shared" si="22"/>
        <v>68.540000000000006</v>
      </c>
      <c r="AD24" s="1">
        <f t="shared" si="22"/>
        <v>79.959999999999994</v>
      </c>
      <c r="AE24" s="1">
        <f t="shared" si="22"/>
        <v>91.38</v>
      </c>
    </row>
    <row r="25" spans="2:31">
      <c r="B25" s="8" t="s">
        <v>9</v>
      </c>
      <c r="C25" s="1">
        <v>1196.5999999999999</v>
      </c>
      <c r="D25" s="1">
        <f>ROUND(C25/38, 2)</f>
        <v>31.49</v>
      </c>
      <c r="E25" s="10">
        <f>C25/C$23</f>
        <v>1.026771923802986</v>
      </c>
      <c r="F25" s="10"/>
      <c r="G25" s="10"/>
      <c r="H25" s="1">
        <f>ROUND(H$23*J25, 1)</f>
        <v>1407.5</v>
      </c>
      <c r="I25" s="1">
        <f>ROUND(H25/38, 2)</f>
        <v>37.04</v>
      </c>
      <c r="J25" s="10">
        <f>E25/E$23</f>
        <v>1.026771923802986</v>
      </c>
      <c r="L25" s="11">
        <f>H25/C25-1</f>
        <v>0.17624937322413503</v>
      </c>
      <c r="N25" s="1">
        <f t="shared" si="19"/>
        <v>37.04</v>
      </c>
      <c r="O25" s="1">
        <f t="shared" si="19"/>
        <v>41.67</v>
      </c>
      <c r="P25" s="1">
        <f t="shared" si="19"/>
        <v>42.6</v>
      </c>
      <c r="Q25" s="1">
        <f t="shared" si="19"/>
        <v>55.56</v>
      </c>
      <c r="R25" s="1">
        <f t="shared" si="19"/>
        <v>64.819999999999993</v>
      </c>
      <c r="S25" s="1">
        <f t="shared" si="19"/>
        <v>74.08</v>
      </c>
      <c r="U25" s="1">
        <f t="shared" si="20"/>
        <v>55.56</v>
      </c>
      <c r="V25" s="1">
        <f t="shared" si="20"/>
        <v>74.08</v>
      </c>
      <c r="W25" s="1">
        <f t="shared" si="20"/>
        <v>74.08</v>
      </c>
      <c r="X25" s="1">
        <f t="shared" si="20"/>
        <v>92.6</v>
      </c>
      <c r="Z25" s="1">
        <f t="shared" si="21"/>
        <v>46.3</v>
      </c>
      <c r="AA25" s="1">
        <f t="shared" si="21"/>
        <v>50.93</v>
      </c>
      <c r="AB25" s="1">
        <f t="shared" si="21"/>
        <v>51.86</v>
      </c>
      <c r="AC25" s="1">
        <f t="shared" si="22"/>
        <v>69.45</v>
      </c>
      <c r="AD25" s="1">
        <f t="shared" si="22"/>
        <v>81.03</v>
      </c>
      <c r="AE25" s="1">
        <f t="shared" si="22"/>
        <v>92.6</v>
      </c>
    </row>
    <row r="26" spans="2:31">
      <c r="B26" s="8" t="s">
        <v>10</v>
      </c>
      <c r="C26" s="1">
        <v>1213.8</v>
      </c>
      <c r="D26" s="1">
        <f>ROUND(C26/38, 2)</f>
        <v>31.94</v>
      </c>
      <c r="E26" s="10">
        <f>C26/C$23</f>
        <v>1.041530804873863</v>
      </c>
      <c r="F26" s="10"/>
      <c r="G26" s="10"/>
      <c r="H26" s="1">
        <f>ROUND(H$23*J26, 1)</f>
        <v>1427.7</v>
      </c>
      <c r="I26" s="1">
        <f>ROUND(H26/38, 2)</f>
        <v>37.57</v>
      </c>
      <c r="J26" s="10">
        <f>E26/E$23</f>
        <v>1.041530804873863</v>
      </c>
      <c r="L26" s="11">
        <f>H26/C26-1</f>
        <v>0.17622343054869005</v>
      </c>
      <c r="N26" s="1">
        <f t="shared" si="19"/>
        <v>37.57</v>
      </c>
      <c r="O26" s="1">
        <f t="shared" si="19"/>
        <v>42.27</v>
      </c>
      <c r="P26" s="1">
        <f t="shared" si="19"/>
        <v>43.21</v>
      </c>
      <c r="Q26" s="1">
        <f t="shared" si="19"/>
        <v>56.36</v>
      </c>
      <c r="R26" s="1">
        <f t="shared" si="19"/>
        <v>65.75</v>
      </c>
      <c r="S26" s="1">
        <f t="shared" si="19"/>
        <v>75.14</v>
      </c>
      <c r="U26" s="1">
        <f t="shared" si="20"/>
        <v>56.36</v>
      </c>
      <c r="V26" s="1">
        <f t="shared" si="20"/>
        <v>75.14</v>
      </c>
      <c r="W26" s="1">
        <f t="shared" si="20"/>
        <v>75.14</v>
      </c>
      <c r="X26" s="1">
        <f t="shared" si="20"/>
        <v>93.93</v>
      </c>
      <c r="Z26" s="1">
        <f t="shared" si="21"/>
        <v>46.96</v>
      </c>
      <c r="AA26" s="1">
        <f t="shared" si="21"/>
        <v>51.66</v>
      </c>
      <c r="AB26" s="1">
        <f t="shared" si="21"/>
        <v>52.6</v>
      </c>
      <c r="AC26" s="1">
        <f t="shared" si="22"/>
        <v>70.44</v>
      </c>
      <c r="AD26" s="1">
        <f t="shared" si="22"/>
        <v>82.18</v>
      </c>
      <c r="AE26" s="1">
        <f t="shared" si="22"/>
        <v>93.92</v>
      </c>
    </row>
    <row r="27" spans="2:31" ht="16" thickBot="1">
      <c r="B27" s="13" t="s">
        <v>11</v>
      </c>
      <c r="C27" s="15">
        <v>1226</v>
      </c>
      <c r="D27" s="15">
        <f>ROUND(C27/38, 2)</f>
        <v>32.26</v>
      </c>
      <c r="E27" s="16">
        <f>C27/C$23</f>
        <v>1.0519993135404153</v>
      </c>
      <c r="F27" s="16"/>
      <c r="G27" s="16"/>
      <c r="H27" s="15">
        <f>ROUND(H$23*J27, 1)</f>
        <v>1442.1</v>
      </c>
      <c r="I27" s="15">
        <f>ROUND(H27/38, 2)</f>
        <v>37.950000000000003</v>
      </c>
      <c r="J27" s="16">
        <f>E27/E$23</f>
        <v>1.0519993135404153</v>
      </c>
      <c r="K27" s="17"/>
      <c r="L27" s="18">
        <f>H27/C27-1</f>
        <v>0.17626427406199019</v>
      </c>
      <c r="N27" s="1">
        <f t="shared" si="19"/>
        <v>37.950000000000003</v>
      </c>
      <c r="O27" s="1">
        <f t="shared" si="19"/>
        <v>42.69</v>
      </c>
      <c r="P27" s="1">
        <f t="shared" si="19"/>
        <v>43.64</v>
      </c>
      <c r="Q27" s="1">
        <f t="shared" si="19"/>
        <v>56.93</v>
      </c>
      <c r="R27" s="1">
        <f t="shared" si="19"/>
        <v>66.41</v>
      </c>
      <c r="S27" s="1">
        <f t="shared" si="19"/>
        <v>75.900000000000006</v>
      </c>
      <c r="U27" s="1">
        <f t="shared" si="20"/>
        <v>56.93</v>
      </c>
      <c r="V27" s="1">
        <f t="shared" si="20"/>
        <v>75.900000000000006</v>
      </c>
      <c r="W27" s="1">
        <f t="shared" si="20"/>
        <v>75.900000000000006</v>
      </c>
      <c r="X27" s="1">
        <f t="shared" si="20"/>
        <v>94.88</v>
      </c>
      <c r="Z27" s="1">
        <f t="shared" si="21"/>
        <v>47.44</v>
      </c>
      <c r="AA27" s="1">
        <f t="shared" si="21"/>
        <v>52.18</v>
      </c>
      <c r="AB27" s="1">
        <f t="shared" si="21"/>
        <v>53.13</v>
      </c>
      <c r="AC27" s="1">
        <f t="shared" si="22"/>
        <v>71.16</v>
      </c>
      <c r="AD27" s="1">
        <f t="shared" si="22"/>
        <v>83.02</v>
      </c>
      <c r="AE27" s="1">
        <f t="shared" si="22"/>
        <v>94.88</v>
      </c>
    </row>
    <row r="28" spans="2:31">
      <c r="C28" s="1"/>
      <c r="D28" s="1"/>
      <c r="E28" s="2"/>
      <c r="F28" s="2"/>
      <c r="G28" s="2"/>
      <c r="I28" s="1"/>
    </row>
    <row r="29" spans="2:31" ht="16" thickBot="1">
      <c r="C29" s="1"/>
      <c r="D29" s="1"/>
      <c r="E29" s="2"/>
      <c r="F29" s="2"/>
      <c r="G29" s="2"/>
      <c r="I29" s="1"/>
      <c r="Z29" t="s">
        <v>66</v>
      </c>
      <c r="AA29" t="s">
        <v>66</v>
      </c>
      <c r="AB29" t="s">
        <v>66</v>
      </c>
      <c r="AC29" t="s">
        <v>67</v>
      </c>
      <c r="AD29" t="s">
        <v>67</v>
      </c>
      <c r="AE29" t="s">
        <v>67</v>
      </c>
    </row>
    <row r="30" spans="2:31">
      <c r="B30" s="4" t="s">
        <v>65</v>
      </c>
      <c r="C30" s="5" t="s">
        <v>0</v>
      </c>
      <c r="D30" s="5" t="s">
        <v>15</v>
      </c>
      <c r="E30" s="22" t="s">
        <v>41</v>
      </c>
      <c r="F30" s="23"/>
      <c r="G30" s="23"/>
      <c r="H30" s="5" t="s">
        <v>0</v>
      </c>
      <c r="I30" s="5" t="s">
        <v>15</v>
      </c>
      <c r="J30" s="5" t="s">
        <v>42</v>
      </c>
      <c r="K30" s="6"/>
      <c r="L30" s="7" t="s">
        <v>45</v>
      </c>
      <c r="N30" s="25">
        <v>1</v>
      </c>
      <c r="O30" s="26">
        <v>1.125</v>
      </c>
      <c r="P30" s="25">
        <v>1.1499999999999999</v>
      </c>
      <c r="Q30" s="25">
        <v>1.5</v>
      </c>
      <c r="R30" s="25">
        <v>1.75</v>
      </c>
      <c r="S30" s="25">
        <v>2</v>
      </c>
      <c r="U30" s="25">
        <v>1.5</v>
      </c>
      <c r="V30" s="25">
        <v>2</v>
      </c>
      <c r="W30" s="25">
        <v>2</v>
      </c>
      <c r="X30" s="25">
        <v>2.5</v>
      </c>
      <c r="Z30" s="3">
        <v>1.25</v>
      </c>
      <c r="AA30" s="3">
        <v>1.375</v>
      </c>
      <c r="AB30" s="3">
        <v>1.4</v>
      </c>
      <c r="AC30" s="3">
        <v>1.5</v>
      </c>
      <c r="AD30" s="3">
        <v>1.75</v>
      </c>
      <c r="AE30" s="3">
        <v>2</v>
      </c>
    </row>
    <row r="31" spans="2:31">
      <c r="B31" s="8" t="s">
        <v>16</v>
      </c>
      <c r="C31" s="1">
        <v>1246.8</v>
      </c>
      <c r="D31" s="1">
        <f t="shared" ref="D31:D38" si="23">ROUND(C31/38, 2)</f>
        <v>32.81</v>
      </c>
      <c r="E31" s="10">
        <f>C31/C$31</f>
        <v>1</v>
      </c>
      <c r="F31" s="10"/>
      <c r="G31" s="10"/>
      <c r="H31" s="21">
        <v>1470.8</v>
      </c>
      <c r="I31" s="1">
        <f t="shared" ref="I31:I38" si="24">ROUND(H31/38, 2)</f>
        <v>38.71</v>
      </c>
      <c r="J31" s="10">
        <f t="shared" ref="J31:J38" si="25">E31/E$31</f>
        <v>1</v>
      </c>
      <c r="L31" s="11">
        <f t="shared" ref="L31:L38" si="26">H31/C31-1</f>
        <v>0.17965992941931352</v>
      </c>
      <c r="N31" s="1">
        <f t="shared" ref="N31:S38" si="27">ROUND($I31*N$12, 2)</f>
        <v>38.71</v>
      </c>
      <c r="O31" s="1">
        <f t="shared" si="27"/>
        <v>43.55</v>
      </c>
      <c r="P31" s="1">
        <f t="shared" si="27"/>
        <v>44.52</v>
      </c>
      <c r="Q31" s="1">
        <f t="shared" si="27"/>
        <v>58.07</v>
      </c>
      <c r="R31" s="1">
        <f t="shared" si="27"/>
        <v>67.739999999999995</v>
      </c>
      <c r="S31" s="1">
        <f t="shared" si="27"/>
        <v>77.42</v>
      </c>
      <c r="U31" s="1">
        <f t="shared" ref="U31:X38" si="28">ROUND($I31*U$12, 2)</f>
        <v>58.07</v>
      </c>
      <c r="V31" s="1">
        <f t="shared" si="28"/>
        <v>77.42</v>
      </c>
      <c r="W31" s="1">
        <f t="shared" si="28"/>
        <v>77.42</v>
      </c>
      <c r="X31" s="1">
        <f t="shared" si="28"/>
        <v>96.78</v>
      </c>
      <c r="Z31" s="1">
        <f t="shared" ref="Z31:AB38" si="29">ROUND($I31*Z$12, 2)</f>
        <v>48.39</v>
      </c>
      <c r="AA31" s="1">
        <f t="shared" si="29"/>
        <v>53.23</v>
      </c>
      <c r="AB31" s="1">
        <f t="shared" si="29"/>
        <v>54.19</v>
      </c>
      <c r="AC31" s="1">
        <f t="shared" ref="AC31:AE38" si="30">ROUND($Z31*AC$12, 2)</f>
        <v>72.59</v>
      </c>
      <c r="AD31" s="1">
        <f t="shared" si="30"/>
        <v>84.68</v>
      </c>
      <c r="AE31" s="1">
        <f t="shared" si="30"/>
        <v>96.78</v>
      </c>
    </row>
    <row r="32" spans="2:31">
      <c r="B32" s="8" t="s">
        <v>17</v>
      </c>
      <c r="C32" s="1">
        <v>1272.3</v>
      </c>
      <c r="D32" s="1">
        <f t="shared" si="23"/>
        <v>33.479999999999997</v>
      </c>
      <c r="E32" s="10">
        <f t="shared" ref="E32:E38" si="31">C32/C$31</f>
        <v>1.0204523580365736</v>
      </c>
      <c r="F32" s="10"/>
      <c r="G32" s="10"/>
      <c r="H32" s="1">
        <f t="shared" ref="H32:H38" si="32">ROUND(H$31*J32, 1)</f>
        <v>1500.9</v>
      </c>
      <c r="I32" s="1">
        <f t="shared" si="24"/>
        <v>39.5</v>
      </c>
      <c r="J32" s="10">
        <f t="shared" si="25"/>
        <v>1.0204523580365736</v>
      </c>
      <c r="L32" s="11">
        <f t="shared" si="26"/>
        <v>0.17967460504597987</v>
      </c>
      <c r="N32" s="1">
        <f t="shared" si="27"/>
        <v>39.5</v>
      </c>
      <c r="O32" s="1">
        <f t="shared" si="27"/>
        <v>44.44</v>
      </c>
      <c r="P32" s="1">
        <f t="shared" si="27"/>
        <v>45.43</v>
      </c>
      <c r="Q32" s="1">
        <f t="shared" si="27"/>
        <v>59.25</v>
      </c>
      <c r="R32" s="1">
        <f t="shared" si="27"/>
        <v>69.13</v>
      </c>
      <c r="S32" s="1">
        <f t="shared" si="27"/>
        <v>79</v>
      </c>
      <c r="U32" s="1">
        <f t="shared" si="28"/>
        <v>59.25</v>
      </c>
      <c r="V32" s="1">
        <f t="shared" si="28"/>
        <v>79</v>
      </c>
      <c r="W32" s="1">
        <f t="shared" si="28"/>
        <v>79</v>
      </c>
      <c r="X32" s="1">
        <f t="shared" si="28"/>
        <v>98.75</v>
      </c>
      <c r="Z32" s="1">
        <f t="shared" si="29"/>
        <v>49.38</v>
      </c>
      <c r="AA32" s="1">
        <f t="shared" si="29"/>
        <v>54.31</v>
      </c>
      <c r="AB32" s="1">
        <f t="shared" si="29"/>
        <v>55.3</v>
      </c>
      <c r="AC32" s="1">
        <f t="shared" si="30"/>
        <v>74.069999999999993</v>
      </c>
      <c r="AD32" s="1">
        <f t="shared" si="30"/>
        <v>86.42</v>
      </c>
      <c r="AE32" s="1">
        <f t="shared" si="30"/>
        <v>98.76</v>
      </c>
    </row>
    <row r="33" spans="2:31">
      <c r="B33" s="8" t="s">
        <v>18</v>
      </c>
      <c r="C33" s="1">
        <v>1303.5999999999999</v>
      </c>
      <c r="D33" s="1">
        <f t="shared" si="23"/>
        <v>34.31</v>
      </c>
      <c r="E33" s="10">
        <f t="shared" si="31"/>
        <v>1.0455566249598973</v>
      </c>
      <c r="F33" s="10"/>
      <c r="G33" s="10"/>
      <c r="H33" s="1">
        <f t="shared" si="32"/>
        <v>1537.8</v>
      </c>
      <c r="I33" s="1">
        <f t="shared" si="24"/>
        <v>40.47</v>
      </c>
      <c r="J33" s="10">
        <f t="shared" si="25"/>
        <v>1.0455566249598973</v>
      </c>
      <c r="L33" s="11">
        <f t="shared" si="26"/>
        <v>0.17965633629947853</v>
      </c>
      <c r="N33" s="1">
        <f t="shared" si="27"/>
        <v>40.47</v>
      </c>
      <c r="O33" s="1">
        <f t="shared" si="27"/>
        <v>45.53</v>
      </c>
      <c r="P33" s="1">
        <f t="shared" si="27"/>
        <v>46.54</v>
      </c>
      <c r="Q33" s="1">
        <f t="shared" si="27"/>
        <v>60.71</v>
      </c>
      <c r="R33" s="1">
        <f t="shared" si="27"/>
        <v>70.819999999999993</v>
      </c>
      <c r="S33" s="1">
        <f t="shared" si="27"/>
        <v>80.94</v>
      </c>
      <c r="U33" s="1">
        <f t="shared" si="28"/>
        <v>60.71</v>
      </c>
      <c r="V33" s="1">
        <f t="shared" si="28"/>
        <v>80.94</v>
      </c>
      <c r="W33" s="1">
        <f t="shared" si="28"/>
        <v>80.94</v>
      </c>
      <c r="X33" s="1">
        <f t="shared" si="28"/>
        <v>101.18</v>
      </c>
      <c r="Z33" s="1">
        <f t="shared" si="29"/>
        <v>50.59</v>
      </c>
      <c r="AA33" s="1">
        <f t="shared" si="29"/>
        <v>55.65</v>
      </c>
      <c r="AB33" s="1">
        <f t="shared" si="29"/>
        <v>56.66</v>
      </c>
      <c r="AC33" s="1">
        <f t="shared" si="30"/>
        <v>75.89</v>
      </c>
      <c r="AD33" s="1">
        <f t="shared" si="30"/>
        <v>88.53</v>
      </c>
      <c r="AE33" s="1">
        <f t="shared" si="30"/>
        <v>101.18</v>
      </c>
    </row>
    <row r="34" spans="2:31">
      <c r="B34" s="8" t="s">
        <v>19</v>
      </c>
      <c r="C34" s="1">
        <v>1338.3</v>
      </c>
      <c r="D34" s="1">
        <f t="shared" si="23"/>
        <v>35.22</v>
      </c>
      <c r="E34" s="10">
        <f t="shared" si="31"/>
        <v>1.0733878729547641</v>
      </c>
      <c r="F34" s="10"/>
      <c r="G34" s="10"/>
      <c r="H34" s="1">
        <f t="shared" si="32"/>
        <v>1578.7</v>
      </c>
      <c r="I34" s="1">
        <f t="shared" si="24"/>
        <v>41.54</v>
      </c>
      <c r="J34" s="10">
        <f t="shared" si="25"/>
        <v>1.0733878729547641</v>
      </c>
      <c r="L34" s="11">
        <f t="shared" si="26"/>
        <v>0.17963087499065988</v>
      </c>
      <c r="N34" s="1">
        <f t="shared" si="27"/>
        <v>41.54</v>
      </c>
      <c r="O34" s="1">
        <f t="shared" si="27"/>
        <v>46.73</v>
      </c>
      <c r="P34" s="1">
        <f t="shared" si="27"/>
        <v>47.77</v>
      </c>
      <c r="Q34" s="1">
        <f t="shared" si="27"/>
        <v>62.31</v>
      </c>
      <c r="R34" s="1">
        <f t="shared" si="27"/>
        <v>72.7</v>
      </c>
      <c r="S34" s="1">
        <f t="shared" si="27"/>
        <v>83.08</v>
      </c>
      <c r="U34" s="1">
        <f t="shared" si="28"/>
        <v>62.31</v>
      </c>
      <c r="V34" s="1">
        <f t="shared" si="28"/>
        <v>83.08</v>
      </c>
      <c r="W34" s="1">
        <f t="shared" si="28"/>
        <v>83.08</v>
      </c>
      <c r="X34" s="1">
        <f t="shared" si="28"/>
        <v>103.85</v>
      </c>
      <c r="Z34" s="1">
        <f t="shared" si="29"/>
        <v>51.93</v>
      </c>
      <c r="AA34" s="1">
        <f t="shared" si="29"/>
        <v>57.12</v>
      </c>
      <c r="AB34" s="1">
        <f t="shared" si="29"/>
        <v>58.16</v>
      </c>
      <c r="AC34" s="1">
        <f t="shared" si="30"/>
        <v>77.900000000000006</v>
      </c>
      <c r="AD34" s="1">
        <f t="shared" si="30"/>
        <v>90.88</v>
      </c>
      <c r="AE34" s="1">
        <f t="shared" si="30"/>
        <v>103.86</v>
      </c>
    </row>
    <row r="35" spans="2:31">
      <c r="B35" s="8" t="s">
        <v>20</v>
      </c>
      <c r="C35" s="1">
        <v>1379.3</v>
      </c>
      <c r="D35" s="1">
        <f t="shared" si="23"/>
        <v>36.299999999999997</v>
      </c>
      <c r="E35" s="10">
        <f t="shared" si="31"/>
        <v>1.1062720564645492</v>
      </c>
      <c r="F35" s="10"/>
      <c r="G35" s="10"/>
      <c r="H35" s="1">
        <f t="shared" si="32"/>
        <v>1627.1</v>
      </c>
      <c r="I35" s="1">
        <f t="shared" si="24"/>
        <v>42.82</v>
      </c>
      <c r="J35" s="10">
        <f t="shared" si="25"/>
        <v>1.1062720564645492</v>
      </c>
      <c r="L35" s="11">
        <f t="shared" si="26"/>
        <v>0.17965634742260561</v>
      </c>
      <c r="N35" s="1">
        <f t="shared" si="27"/>
        <v>42.82</v>
      </c>
      <c r="O35" s="1">
        <f t="shared" si="27"/>
        <v>48.17</v>
      </c>
      <c r="P35" s="1">
        <f t="shared" si="27"/>
        <v>49.24</v>
      </c>
      <c r="Q35" s="1">
        <f t="shared" si="27"/>
        <v>64.23</v>
      </c>
      <c r="R35" s="1">
        <f t="shared" si="27"/>
        <v>74.94</v>
      </c>
      <c r="S35" s="1">
        <f t="shared" si="27"/>
        <v>85.64</v>
      </c>
      <c r="U35" s="1">
        <f t="shared" si="28"/>
        <v>64.23</v>
      </c>
      <c r="V35" s="1">
        <f t="shared" si="28"/>
        <v>85.64</v>
      </c>
      <c r="W35" s="1">
        <f t="shared" si="28"/>
        <v>85.64</v>
      </c>
      <c r="X35" s="1">
        <f t="shared" si="28"/>
        <v>107.05</v>
      </c>
      <c r="Z35" s="1">
        <f t="shared" si="29"/>
        <v>53.53</v>
      </c>
      <c r="AA35" s="1">
        <f t="shared" si="29"/>
        <v>58.88</v>
      </c>
      <c r="AB35" s="1">
        <f t="shared" si="29"/>
        <v>59.95</v>
      </c>
      <c r="AC35" s="1">
        <f t="shared" si="30"/>
        <v>80.3</v>
      </c>
      <c r="AD35" s="1">
        <f t="shared" si="30"/>
        <v>93.68</v>
      </c>
      <c r="AE35" s="1">
        <f t="shared" si="30"/>
        <v>107.06</v>
      </c>
    </row>
    <row r="36" spans="2:31">
      <c r="B36" s="8" t="s">
        <v>21</v>
      </c>
      <c r="C36" s="1">
        <v>1419.3</v>
      </c>
      <c r="D36" s="1">
        <f t="shared" si="23"/>
        <v>37.35</v>
      </c>
      <c r="E36" s="10">
        <f t="shared" si="31"/>
        <v>1.138354186717998</v>
      </c>
      <c r="F36" s="10"/>
      <c r="G36" s="10"/>
      <c r="H36" s="1">
        <f t="shared" si="32"/>
        <v>1674.3</v>
      </c>
      <c r="I36" s="1">
        <f t="shared" si="24"/>
        <v>44.06</v>
      </c>
      <c r="J36" s="10">
        <f t="shared" si="25"/>
        <v>1.138354186717998</v>
      </c>
      <c r="L36" s="11">
        <f t="shared" si="26"/>
        <v>0.17966603255125757</v>
      </c>
      <c r="N36" s="1">
        <f t="shared" si="27"/>
        <v>44.06</v>
      </c>
      <c r="O36" s="1">
        <f t="shared" si="27"/>
        <v>49.57</v>
      </c>
      <c r="P36" s="1">
        <f t="shared" si="27"/>
        <v>50.67</v>
      </c>
      <c r="Q36" s="1">
        <f t="shared" si="27"/>
        <v>66.09</v>
      </c>
      <c r="R36" s="1">
        <f t="shared" si="27"/>
        <v>77.11</v>
      </c>
      <c r="S36" s="1">
        <f t="shared" si="27"/>
        <v>88.12</v>
      </c>
      <c r="U36" s="1">
        <f t="shared" si="28"/>
        <v>66.09</v>
      </c>
      <c r="V36" s="1">
        <f t="shared" si="28"/>
        <v>88.12</v>
      </c>
      <c r="W36" s="1">
        <f t="shared" si="28"/>
        <v>88.12</v>
      </c>
      <c r="X36" s="1">
        <f t="shared" si="28"/>
        <v>110.15</v>
      </c>
      <c r="Z36" s="1">
        <f t="shared" si="29"/>
        <v>55.08</v>
      </c>
      <c r="AA36" s="1">
        <f t="shared" si="29"/>
        <v>60.58</v>
      </c>
      <c r="AB36" s="1">
        <f t="shared" si="29"/>
        <v>61.68</v>
      </c>
      <c r="AC36" s="1">
        <f t="shared" si="30"/>
        <v>82.62</v>
      </c>
      <c r="AD36" s="1">
        <f t="shared" si="30"/>
        <v>96.39</v>
      </c>
      <c r="AE36" s="1">
        <f t="shared" si="30"/>
        <v>110.16</v>
      </c>
    </row>
    <row r="37" spans="2:31">
      <c r="B37" s="8" t="s">
        <v>22</v>
      </c>
      <c r="C37" s="1">
        <v>1460.3</v>
      </c>
      <c r="D37" s="1">
        <f t="shared" si="23"/>
        <v>38.43</v>
      </c>
      <c r="E37" s="10">
        <f t="shared" si="31"/>
        <v>1.1712383702277831</v>
      </c>
      <c r="F37" s="10"/>
      <c r="G37" s="10"/>
      <c r="H37" s="1">
        <f t="shared" si="32"/>
        <v>1722.7</v>
      </c>
      <c r="I37" s="1">
        <f t="shared" si="24"/>
        <v>45.33</v>
      </c>
      <c r="J37" s="10">
        <f t="shared" si="25"/>
        <v>1.1712383702277831</v>
      </c>
      <c r="L37" s="11">
        <f t="shared" si="26"/>
        <v>0.17968910497842905</v>
      </c>
      <c r="N37" s="1">
        <f t="shared" si="27"/>
        <v>45.33</v>
      </c>
      <c r="O37" s="1">
        <f t="shared" si="27"/>
        <v>51</v>
      </c>
      <c r="P37" s="1">
        <f t="shared" si="27"/>
        <v>52.13</v>
      </c>
      <c r="Q37" s="1">
        <f t="shared" si="27"/>
        <v>68</v>
      </c>
      <c r="R37" s="1">
        <f t="shared" si="27"/>
        <v>79.33</v>
      </c>
      <c r="S37" s="1">
        <f t="shared" si="27"/>
        <v>90.66</v>
      </c>
      <c r="U37" s="1">
        <f t="shared" si="28"/>
        <v>68</v>
      </c>
      <c r="V37" s="1">
        <f t="shared" si="28"/>
        <v>90.66</v>
      </c>
      <c r="W37" s="1">
        <f t="shared" si="28"/>
        <v>90.66</v>
      </c>
      <c r="X37" s="1">
        <f t="shared" si="28"/>
        <v>113.33</v>
      </c>
      <c r="Z37" s="1">
        <f t="shared" si="29"/>
        <v>56.66</v>
      </c>
      <c r="AA37" s="1">
        <f t="shared" si="29"/>
        <v>62.33</v>
      </c>
      <c r="AB37" s="1">
        <f t="shared" si="29"/>
        <v>63.46</v>
      </c>
      <c r="AC37" s="1">
        <f t="shared" si="30"/>
        <v>84.99</v>
      </c>
      <c r="AD37" s="1">
        <f t="shared" si="30"/>
        <v>99.16</v>
      </c>
      <c r="AE37" s="1">
        <f t="shared" si="30"/>
        <v>113.32</v>
      </c>
    </row>
    <row r="38" spans="2:31">
      <c r="B38" s="8" t="s">
        <v>23</v>
      </c>
      <c r="C38" s="1">
        <v>1498.3</v>
      </c>
      <c r="D38" s="1">
        <f t="shared" si="23"/>
        <v>39.43</v>
      </c>
      <c r="E38" s="10">
        <f t="shared" si="31"/>
        <v>1.2017163939685596</v>
      </c>
      <c r="F38" s="10"/>
      <c r="G38" s="10"/>
      <c r="H38" s="1">
        <f t="shared" si="32"/>
        <v>1767.5</v>
      </c>
      <c r="I38" s="1">
        <f t="shared" si="24"/>
        <v>46.51</v>
      </c>
      <c r="J38" s="10">
        <f t="shared" si="25"/>
        <v>1.2017163939685596</v>
      </c>
      <c r="L38" s="11">
        <f t="shared" si="26"/>
        <v>0.17967029299873194</v>
      </c>
      <c r="N38" s="1">
        <f t="shared" si="27"/>
        <v>46.51</v>
      </c>
      <c r="O38" s="1">
        <f t="shared" si="27"/>
        <v>52.32</v>
      </c>
      <c r="P38" s="1">
        <f t="shared" si="27"/>
        <v>53.49</v>
      </c>
      <c r="Q38" s="1">
        <f t="shared" si="27"/>
        <v>69.77</v>
      </c>
      <c r="R38" s="1">
        <f t="shared" si="27"/>
        <v>81.39</v>
      </c>
      <c r="S38" s="1">
        <f t="shared" si="27"/>
        <v>93.02</v>
      </c>
      <c r="U38" s="1">
        <f t="shared" si="28"/>
        <v>69.77</v>
      </c>
      <c r="V38" s="1">
        <f t="shared" si="28"/>
        <v>93.02</v>
      </c>
      <c r="W38" s="1">
        <f t="shared" si="28"/>
        <v>93.02</v>
      </c>
      <c r="X38" s="1">
        <f t="shared" si="28"/>
        <v>116.28</v>
      </c>
      <c r="Z38" s="1">
        <f t="shared" si="29"/>
        <v>58.14</v>
      </c>
      <c r="AA38" s="1">
        <f t="shared" si="29"/>
        <v>63.95</v>
      </c>
      <c r="AB38" s="1">
        <f t="shared" si="29"/>
        <v>65.11</v>
      </c>
      <c r="AC38" s="1">
        <f t="shared" si="30"/>
        <v>87.21</v>
      </c>
      <c r="AD38" s="1">
        <f t="shared" si="30"/>
        <v>101.75</v>
      </c>
      <c r="AE38" s="1">
        <f t="shared" si="30"/>
        <v>116.28</v>
      </c>
    </row>
    <row r="39" spans="2:31">
      <c r="B39" s="8"/>
      <c r="C39" s="1"/>
      <c r="D39" s="1"/>
      <c r="E39" s="2"/>
      <c r="F39" s="2"/>
      <c r="G39" s="2"/>
      <c r="H39" s="1"/>
      <c r="I39" s="1"/>
      <c r="J39" s="2"/>
      <c r="L39" s="20"/>
    </row>
    <row r="40" spans="2:31">
      <c r="B40" s="8" t="s">
        <v>24</v>
      </c>
      <c r="C40" s="1">
        <v>1538</v>
      </c>
      <c r="D40" s="1">
        <f>ROUND(C40/38, 2)</f>
        <v>40.47</v>
      </c>
      <c r="E40" s="10">
        <f t="shared" ref="E40:E43" si="33">C40/C$31</f>
        <v>1.2335579082451076</v>
      </c>
      <c r="F40" s="10"/>
      <c r="G40" s="10"/>
      <c r="H40" s="1">
        <f>ROUND(H$31*J40, 1)</f>
        <v>1814.3</v>
      </c>
      <c r="I40" s="1">
        <f>ROUND(H40/38, 2)</f>
        <v>47.74</v>
      </c>
      <c r="J40" s="10">
        <f>E40/E$31</f>
        <v>1.2335579082451076</v>
      </c>
      <c r="L40" s="11">
        <f>H40/C40-1</f>
        <v>0.17964889466840051</v>
      </c>
      <c r="N40" s="1">
        <f t="shared" ref="N40:S43" si="34">ROUND($I40*N$12, 2)</f>
        <v>47.74</v>
      </c>
      <c r="O40" s="1">
        <f t="shared" si="34"/>
        <v>53.71</v>
      </c>
      <c r="P40" s="1">
        <f t="shared" si="34"/>
        <v>54.9</v>
      </c>
      <c r="Q40" s="1">
        <f t="shared" si="34"/>
        <v>71.61</v>
      </c>
      <c r="R40" s="1">
        <f t="shared" si="34"/>
        <v>83.55</v>
      </c>
      <c r="S40" s="1">
        <f t="shared" si="34"/>
        <v>95.48</v>
      </c>
      <c r="U40" s="1">
        <f t="shared" ref="U40:X43" si="35">ROUND($I40*U$12, 2)</f>
        <v>71.61</v>
      </c>
      <c r="V40" s="1">
        <f t="shared" si="35"/>
        <v>95.48</v>
      </c>
      <c r="W40" s="1">
        <f t="shared" si="35"/>
        <v>95.48</v>
      </c>
      <c r="X40" s="1">
        <f t="shared" si="35"/>
        <v>119.35</v>
      </c>
      <c r="Z40" s="1">
        <f t="shared" ref="Z40:AB43" si="36">ROUND($I40*Z$12, 2)</f>
        <v>59.68</v>
      </c>
      <c r="AA40" s="1">
        <f t="shared" si="36"/>
        <v>65.64</v>
      </c>
      <c r="AB40" s="1">
        <f t="shared" si="36"/>
        <v>66.84</v>
      </c>
      <c r="AC40" s="1">
        <f t="shared" ref="AC40:AE43" si="37">ROUND($Z40*AC$12, 2)</f>
        <v>89.52</v>
      </c>
      <c r="AD40" s="1">
        <f t="shared" si="37"/>
        <v>104.44</v>
      </c>
      <c r="AE40" s="1">
        <f t="shared" si="37"/>
        <v>119.36</v>
      </c>
    </row>
    <row r="41" spans="2:31">
      <c r="B41" s="8" t="s">
        <v>25</v>
      </c>
      <c r="C41" s="1">
        <v>1562.5</v>
      </c>
      <c r="D41" s="1">
        <f>ROUND(C41/38, 2)</f>
        <v>41.12</v>
      </c>
      <c r="E41" s="10">
        <f t="shared" si="33"/>
        <v>1.253208213025345</v>
      </c>
      <c r="F41" s="10"/>
      <c r="G41" s="10"/>
      <c r="H41" s="1">
        <f>ROUND(H$31*J41, 1)</f>
        <v>1843.2</v>
      </c>
      <c r="I41" s="1">
        <f>ROUND(H41/38, 2)</f>
        <v>48.51</v>
      </c>
      <c r="J41" s="10">
        <f>E41/E$31</f>
        <v>1.253208213025345</v>
      </c>
      <c r="L41" s="11">
        <f>H41/C41-1</f>
        <v>0.17964800000000003</v>
      </c>
      <c r="N41" s="1">
        <f t="shared" si="34"/>
        <v>48.51</v>
      </c>
      <c r="O41" s="1">
        <f t="shared" si="34"/>
        <v>54.57</v>
      </c>
      <c r="P41" s="1">
        <f t="shared" si="34"/>
        <v>55.79</v>
      </c>
      <c r="Q41" s="1">
        <f t="shared" si="34"/>
        <v>72.77</v>
      </c>
      <c r="R41" s="1">
        <f t="shared" si="34"/>
        <v>84.89</v>
      </c>
      <c r="S41" s="1">
        <f t="shared" si="34"/>
        <v>97.02</v>
      </c>
      <c r="U41" s="1">
        <f t="shared" si="35"/>
        <v>72.77</v>
      </c>
      <c r="V41" s="1">
        <f t="shared" si="35"/>
        <v>97.02</v>
      </c>
      <c r="W41" s="1">
        <f t="shared" si="35"/>
        <v>97.02</v>
      </c>
      <c r="X41" s="1">
        <f t="shared" si="35"/>
        <v>121.28</v>
      </c>
      <c r="Z41" s="1">
        <f t="shared" si="36"/>
        <v>60.64</v>
      </c>
      <c r="AA41" s="1">
        <f t="shared" si="36"/>
        <v>66.7</v>
      </c>
      <c r="AB41" s="1">
        <f t="shared" si="36"/>
        <v>67.91</v>
      </c>
      <c r="AC41" s="1">
        <f t="shared" si="37"/>
        <v>90.96</v>
      </c>
      <c r="AD41" s="1">
        <f t="shared" si="37"/>
        <v>106.12</v>
      </c>
      <c r="AE41" s="1">
        <f t="shared" si="37"/>
        <v>121.28</v>
      </c>
    </row>
    <row r="42" spans="2:31">
      <c r="B42" s="8" t="s">
        <v>26</v>
      </c>
      <c r="C42" s="1">
        <v>1589.6</v>
      </c>
      <c r="D42" s="1">
        <f>ROUND(C42/38, 2)</f>
        <v>41.83</v>
      </c>
      <c r="E42" s="10">
        <f t="shared" si="33"/>
        <v>1.2749438562720565</v>
      </c>
      <c r="F42" s="10"/>
      <c r="G42" s="10"/>
      <c r="H42" s="1">
        <f>ROUND(H$31*J42, 1)</f>
        <v>1875.2</v>
      </c>
      <c r="I42" s="1">
        <f>ROUND(H42/38, 2)</f>
        <v>49.35</v>
      </c>
      <c r="J42" s="10">
        <f>E42/E$31</f>
        <v>1.2749438562720565</v>
      </c>
      <c r="L42" s="11">
        <f>H42/C42-1</f>
        <v>0.17966784096628086</v>
      </c>
      <c r="N42" s="1">
        <f t="shared" si="34"/>
        <v>49.35</v>
      </c>
      <c r="O42" s="1">
        <f t="shared" si="34"/>
        <v>55.52</v>
      </c>
      <c r="P42" s="1">
        <f t="shared" si="34"/>
        <v>56.75</v>
      </c>
      <c r="Q42" s="1">
        <f t="shared" si="34"/>
        <v>74.03</v>
      </c>
      <c r="R42" s="1">
        <f t="shared" si="34"/>
        <v>86.36</v>
      </c>
      <c r="S42" s="1">
        <f t="shared" si="34"/>
        <v>98.7</v>
      </c>
      <c r="U42" s="1">
        <f t="shared" si="35"/>
        <v>74.03</v>
      </c>
      <c r="V42" s="1">
        <f t="shared" si="35"/>
        <v>98.7</v>
      </c>
      <c r="W42" s="1">
        <f t="shared" si="35"/>
        <v>98.7</v>
      </c>
      <c r="X42" s="1">
        <f t="shared" si="35"/>
        <v>123.38</v>
      </c>
      <c r="Z42" s="1">
        <f t="shared" si="36"/>
        <v>61.69</v>
      </c>
      <c r="AA42" s="1">
        <f t="shared" si="36"/>
        <v>67.86</v>
      </c>
      <c r="AB42" s="1">
        <f t="shared" si="36"/>
        <v>69.09</v>
      </c>
      <c r="AC42" s="1">
        <f t="shared" si="37"/>
        <v>92.54</v>
      </c>
      <c r="AD42" s="1">
        <f t="shared" si="37"/>
        <v>107.96</v>
      </c>
      <c r="AE42" s="1">
        <f t="shared" si="37"/>
        <v>123.38</v>
      </c>
    </row>
    <row r="43" spans="2:31">
      <c r="B43" s="8" t="s">
        <v>27</v>
      </c>
      <c r="C43" s="1">
        <v>1615.6</v>
      </c>
      <c r="D43" s="1">
        <f>ROUND(C43/38, 2)</f>
        <v>42.52</v>
      </c>
      <c r="E43" s="10">
        <f t="shared" si="33"/>
        <v>1.2957972409367982</v>
      </c>
      <c r="F43" s="10"/>
      <c r="G43" s="10"/>
      <c r="H43" s="1">
        <f>ROUND(H$31*J43, 1)</f>
        <v>1905.9</v>
      </c>
      <c r="I43" s="1">
        <f>ROUND(H43/38, 2)</f>
        <v>50.16</v>
      </c>
      <c r="J43" s="10">
        <f>E43/E$31</f>
        <v>1.2957972409367982</v>
      </c>
      <c r="L43" s="11">
        <f>H43/C43-1</f>
        <v>0.17968556573409278</v>
      </c>
      <c r="N43" s="1">
        <f t="shared" si="34"/>
        <v>50.16</v>
      </c>
      <c r="O43" s="1">
        <f t="shared" si="34"/>
        <v>56.43</v>
      </c>
      <c r="P43" s="1">
        <f t="shared" si="34"/>
        <v>57.68</v>
      </c>
      <c r="Q43" s="1">
        <f t="shared" si="34"/>
        <v>75.239999999999995</v>
      </c>
      <c r="R43" s="1">
        <f t="shared" si="34"/>
        <v>87.78</v>
      </c>
      <c r="S43" s="1">
        <f t="shared" si="34"/>
        <v>100.32</v>
      </c>
      <c r="U43" s="1">
        <f t="shared" si="35"/>
        <v>75.239999999999995</v>
      </c>
      <c r="V43" s="1">
        <f t="shared" si="35"/>
        <v>100.32</v>
      </c>
      <c r="W43" s="1">
        <f t="shared" si="35"/>
        <v>100.32</v>
      </c>
      <c r="X43" s="1">
        <f t="shared" si="35"/>
        <v>125.4</v>
      </c>
      <c r="Z43" s="1">
        <f t="shared" si="36"/>
        <v>62.7</v>
      </c>
      <c r="AA43" s="1">
        <f t="shared" si="36"/>
        <v>68.97</v>
      </c>
      <c r="AB43" s="1">
        <f t="shared" si="36"/>
        <v>70.22</v>
      </c>
      <c r="AC43" s="1">
        <f t="shared" si="37"/>
        <v>94.05</v>
      </c>
      <c r="AD43" s="1">
        <f t="shared" si="37"/>
        <v>109.73</v>
      </c>
      <c r="AE43" s="1">
        <f t="shared" si="37"/>
        <v>125.4</v>
      </c>
    </row>
    <row r="44" spans="2:31">
      <c r="B44" s="8"/>
      <c r="C44" s="1"/>
      <c r="D44" s="1"/>
      <c r="E44" s="2"/>
      <c r="F44" s="2"/>
      <c r="G44" s="2"/>
      <c r="H44" s="1"/>
      <c r="I44" s="1"/>
      <c r="J44" s="2"/>
      <c r="L44" s="20"/>
    </row>
    <row r="45" spans="2:31">
      <c r="B45" s="8" t="s">
        <v>28</v>
      </c>
      <c r="C45" s="1">
        <v>1667.7</v>
      </c>
      <c r="D45" s="1">
        <f>ROUND(C45/38, 2)</f>
        <v>43.89</v>
      </c>
      <c r="E45" s="10">
        <f t="shared" ref="E45:E48" si="38">C45/C$31</f>
        <v>1.3375842155919153</v>
      </c>
      <c r="F45" s="10"/>
      <c r="G45" s="10"/>
      <c r="H45" s="1">
        <f>ROUND(H$31*J45, 1)</f>
        <v>1967.3</v>
      </c>
      <c r="I45" s="1">
        <f>ROUND(H45/38, 2)</f>
        <v>51.77</v>
      </c>
      <c r="J45" s="10">
        <f>E45/E$31</f>
        <v>1.3375842155919153</v>
      </c>
      <c r="L45" s="11">
        <f>H45/C45-1</f>
        <v>0.17964861785692854</v>
      </c>
      <c r="N45" s="1">
        <f t="shared" ref="N45:S48" si="39">ROUND($I45*N$12, 2)</f>
        <v>51.77</v>
      </c>
      <c r="O45" s="1">
        <f t="shared" si="39"/>
        <v>58.24</v>
      </c>
      <c r="P45" s="1">
        <f t="shared" si="39"/>
        <v>59.54</v>
      </c>
      <c r="Q45" s="1">
        <f t="shared" si="39"/>
        <v>77.66</v>
      </c>
      <c r="R45" s="1">
        <f t="shared" si="39"/>
        <v>90.6</v>
      </c>
      <c r="S45" s="1">
        <f t="shared" si="39"/>
        <v>103.54</v>
      </c>
      <c r="U45" s="1">
        <f t="shared" ref="U45:X48" si="40">ROUND($I45*U$12, 2)</f>
        <v>77.66</v>
      </c>
      <c r="V45" s="1">
        <f t="shared" si="40"/>
        <v>103.54</v>
      </c>
      <c r="W45" s="1">
        <f t="shared" si="40"/>
        <v>103.54</v>
      </c>
      <c r="X45" s="1">
        <f t="shared" si="40"/>
        <v>129.43</v>
      </c>
      <c r="Z45" s="1">
        <f t="shared" ref="Z45:AB48" si="41">ROUND($I45*Z$12, 2)</f>
        <v>64.709999999999994</v>
      </c>
      <c r="AA45" s="1">
        <f t="shared" si="41"/>
        <v>71.180000000000007</v>
      </c>
      <c r="AB45" s="1">
        <f t="shared" si="41"/>
        <v>72.48</v>
      </c>
      <c r="AC45" s="1">
        <f t="shared" ref="AC45:AE48" si="42">ROUND($Z45*AC$12, 2)</f>
        <v>97.07</v>
      </c>
      <c r="AD45" s="1">
        <f t="shared" si="42"/>
        <v>113.24</v>
      </c>
      <c r="AE45" s="1">
        <f t="shared" si="42"/>
        <v>129.41999999999999</v>
      </c>
    </row>
    <row r="46" spans="2:31">
      <c r="B46" s="8" t="s">
        <v>29</v>
      </c>
      <c r="C46" s="1">
        <v>1698.3</v>
      </c>
      <c r="D46" s="1">
        <f>ROUND(C46/38, 2)</f>
        <v>44.69</v>
      </c>
      <c r="E46" s="10">
        <f t="shared" si="38"/>
        <v>1.3621270452358036</v>
      </c>
      <c r="F46" s="10"/>
      <c r="G46" s="10"/>
      <c r="H46" s="1">
        <f>ROUND(H$31*J46, 1)</f>
        <v>2003.4</v>
      </c>
      <c r="I46" s="1">
        <f>ROUND(H46/38, 2)</f>
        <v>52.72</v>
      </c>
      <c r="J46" s="10">
        <f>E46/E$31</f>
        <v>1.3621270452358036</v>
      </c>
      <c r="L46" s="11">
        <f>H46/C46-1</f>
        <v>0.17965023847376793</v>
      </c>
      <c r="N46" s="1">
        <f t="shared" si="39"/>
        <v>52.72</v>
      </c>
      <c r="O46" s="1">
        <f t="shared" si="39"/>
        <v>59.31</v>
      </c>
      <c r="P46" s="1">
        <f t="shared" si="39"/>
        <v>60.63</v>
      </c>
      <c r="Q46" s="1">
        <f t="shared" si="39"/>
        <v>79.08</v>
      </c>
      <c r="R46" s="1">
        <f t="shared" si="39"/>
        <v>92.26</v>
      </c>
      <c r="S46" s="1">
        <f t="shared" si="39"/>
        <v>105.44</v>
      </c>
      <c r="U46" s="1">
        <f t="shared" si="40"/>
        <v>79.08</v>
      </c>
      <c r="V46" s="1">
        <f t="shared" si="40"/>
        <v>105.44</v>
      </c>
      <c r="W46" s="1">
        <f t="shared" si="40"/>
        <v>105.44</v>
      </c>
      <c r="X46" s="1">
        <f t="shared" si="40"/>
        <v>131.80000000000001</v>
      </c>
      <c r="Z46" s="1">
        <f t="shared" si="41"/>
        <v>65.900000000000006</v>
      </c>
      <c r="AA46" s="1">
        <f t="shared" si="41"/>
        <v>72.489999999999995</v>
      </c>
      <c r="AB46" s="1">
        <f t="shared" si="41"/>
        <v>73.81</v>
      </c>
      <c r="AC46" s="1">
        <f t="shared" si="42"/>
        <v>98.85</v>
      </c>
      <c r="AD46" s="1">
        <f t="shared" si="42"/>
        <v>115.33</v>
      </c>
      <c r="AE46" s="1">
        <f t="shared" si="42"/>
        <v>131.80000000000001</v>
      </c>
    </row>
    <row r="47" spans="2:31">
      <c r="B47" s="8" t="s">
        <v>30</v>
      </c>
      <c r="C47" s="1">
        <v>1727.6</v>
      </c>
      <c r="D47" s="1">
        <f>ROUND(C47/38, 2)</f>
        <v>45.46</v>
      </c>
      <c r="E47" s="10">
        <f t="shared" si="38"/>
        <v>1.3856272056464549</v>
      </c>
      <c r="F47" s="10"/>
      <c r="G47" s="10"/>
      <c r="H47" s="1">
        <f>ROUND(H$31*J47, 1)</f>
        <v>2038</v>
      </c>
      <c r="I47" s="1">
        <f>ROUND(H47/38, 2)</f>
        <v>53.63</v>
      </c>
      <c r="J47" s="10">
        <f>E47/E$31</f>
        <v>1.3856272056464549</v>
      </c>
      <c r="L47" s="11">
        <f>H47/C47-1</f>
        <v>0.17967122018985893</v>
      </c>
      <c r="N47" s="1">
        <f t="shared" si="39"/>
        <v>53.63</v>
      </c>
      <c r="O47" s="1">
        <f t="shared" si="39"/>
        <v>60.33</v>
      </c>
      <c r="P47" s="1">
        <f t="shared" si="39"/>
        <v>61.67</v>
      </c>
      <c r="Q47" s="1">
        <f t="shared" si="39"/>
        <v>80.45</v>
      </c>
      <c r="R47" s="1">
        <f t="shared" si="39"/>
        <v>93.85</v>
      </c>
      <c r="S47" s="1">
        <f t="shared" si="39"/>
        <v>107.26</v>
      </c>
      <c r="U47" s="1">
        <f t="shared" si="40"/>
        <v>80.45</v>
      </c>
      <c r="V47" s="1">
        <f t="shared" si="40"/>
        <v>107.26</v>
      </c>
      <c r="W47" s="1">
        <f t="shared" si="40"/>
        <v>107.26</v>
      </c>
      <c r="X47" s="1">
        <f t="shared" si="40"/>
        <v>134.08000000000001</v>
      </c>
      <c r="Z47" s="1">
        <f t="shared" si="41"/>
        <v>67.040000000000006</v>
      </c>
      <c r="AA47" s="1">
        <f t="shared" si="41"/>
        <v>73.739999999999995</v>
      </c>
      <c r="AB47" s="1">
        <f t="shared" si="41"/>
        <v>75.08</v>
      </c>
      <c r="AC47" s="1">
        <f t="shared" si="42"/>
        <v>100.56</v>
      </c>
      <c r="AD47" s="1">
        <f t="shared" si="42"/>
        <v>117.32</v>
      </c>
      <c r="AE47" s="1">
        <f t="shared" si="42"/>
        <v>134.08000000000001</v>
      </c>
    </row>
    <row r="48" spans="2:31">
      <c r="B48" s="8" t="s">
        <v>31</v>
      </c>
      <c r="C48" s="1">
        <v>1758.6</v>
      </c>
      <c r="D48" s="1">
        <f>ROUND(C48/38, 2)</f>
        <v>46.28</v>
      </c>
      <c r="E48" s="10">
        <f t="shared" si="38"/>
        <v>1.4104908565928778</v>
      </c>
      <c r="F48" s="10"/>
      <c r="G48" s="10"/>
      <c r="H48" s="1">
        <f>ROUND(H$31*J48, 1)</f>
        <v>2074.5</v>
      </c>
      <c r="I48" s="1">
        <f>ROUND(H48/38, 2)</f>
        <v>54.59</v>
      </c>
      <c r="J48" s="10">
        <f>E48/E$31</f>
        <v>1.4104908565928778</v>
      </c>
      <c r="L48" s="11">
        <f>H48/C48-1</f>
        <v>0.17963152507676572</v>
      </c>
      <c r="N48" s="1">
        <f t="shared" si="39"/>
        <v>54.59</v>
      </c>
      <c r="O48" s="1">
        <f t="shared" si="39"/>
        <v>61.41</v>
      </c>
      <c r="P48" s="1">
        <f t="shared" si="39"/>
        <v>62.78</v>
      </c>
      <c r="Q48" s="1">
        <f t="shared" si="39"/>
        <v>81.89</v>
      </c>
      <c r="R48" s="1">
        <f t="shared" si="39"/>
        <v>95.53</v>
      </c>
      <c r="S48" s="1">
        <f t="shared" si="39"/>
        <v>109.18</v>
      </c>
      <c r="U48" s="1">
        <f t="shared" si="40"/>
        <v>81.89</v>
      </c>
      <c r="V48" s="1">
        <f t="shared" si="40"/>
        <v>109.18</v>
      </c>
      <c r="W48" s="1">
        <f t="shared" si="40"/>
        <v>109.18</v>
      </c>
      <c r="X48" s="1">
        <f t="shared" si="40"/>
        <v>136.47999999999999</v>
      </c>
      <c r="Z48" s="1">
        <f t="shared" si="41"/>
        <v>68.239999999999995</v>
      </c>
      <c r="AA48" s="1">
        <f t="shared" si="41"/>
        <v>75.06</v>
      </c>
      <c r="AB48" s="1">
        <f t="shared" si="41"/>
        <v>76.430000000000007</v>
      </c>
      <c r="AC48" s="1">
        <f t="shared" si="42"/>
        <v>102.36</v>
      </c>
      <c r="AD48" s="1">
        <f t="shared" si="42"/>
        <v>119.42</v>
      </c>
      <c r="AE48" s="1">
        <f t="shared" si="42"/>
        <v>136.47999999999999</v>
      </c>
    </row>
    <row r="49" spans="2:31">
      <c r="B49" s="8"/>
      <c r="C49" s="1"/>
      <c r="D49" s="1"/>
      <c r="E49" s="2"/>
      <c r="F49" s="2"/>
      <c r="G49" s="2"/>
      <c r="H49" s="1"/>
      <c r="I49" s="1"/>
      <c r="J49" s="2"/>
      <c r="L49" s="20"/>
    </row>
    <row r="50" spans="2:31">
      <c r="B50" s="8" t="s">
        <v>32</v>
      </c>
      <c r="C50" s="1">
        <v>1903.4</v>
      </c>
      <c r="D50" s="1">
        <f>ROUND(C50/38, 2)</f>
        <v>50.09</v>
      </c>
      <c r="E50" s="10">
        <f t="shared" ref="E50:E52" si="43">C50/C$31</f>
        <v>1.5266281681103626</v>
      </c>
      <c r="F50" s="10"/>
      <c r="G50" s="10"/>
      <c r="H50" s="1">
        <f>ROUND(H$31*J50, 1)</f>
        <v>2245.4</v>
      </c>
      <c r="I50" s="1">
        <f>ROUND(H50/38, 2)</f>
        <v>59.09</v>
      </c>
      <c r="J50" s="10">
        <f>E50/E$31</f>
        <v>1.5266281681103626</v>
      </c>
      <c r="L50" s="11">
        <f>H50/C50-1</f>
        <v>0.17967847010612581</v>
      </c>
      <c r="N50" s="1">
        <f t="shared" ref="N50:S52" si="44">ROUND($I50*N$12, 2)</f>
        <v>59.09</v>
      </c>
      <c r="O50" s="1" t="s">
        <v>71</v>
      </c>
      <c r="P50" s="1" t="s">
        <v>71</v>
      </c>
      <c r="Q50" s="1">
        <f t="shared" si="44"/>
        <v>88.64</v>
      </c>
      <c r="R50" s="1">
        <f t="shared" si="44"/>
        <v>103.41</v>
      </c>
      <c r="S50" s="1">
        <f t="shared" si="44"/>
        <v>118.18</v>
      </c>
      <c r="U50" s="1">
        <f t="shared" ref="U50:X52" si="45">ROUND($I50*U$12, 2)</f>
        <v>88.64</v>
      </c>
      <c r="V50" s="1">
        <f t="shared" si="45"/>
        <v>118.18</v>
      </c>
      <c r="W50" s="1">
        <f t="shared" si="45"/>
        <v>118.18</v>
      </c>
      <c r="X50" s="1">
        <f t="shared" si="45"/>
        <v>147.72999999999999</v>
      </c>
      <c r="Z50" s="1">
        <f t="shared" ref="Z50:Z52" si="46">ROUND($I50*Z$12, 2)</f>
        <v>73.86</v>
      </c>
      <c r="AA50" s="1" t="s">
        <v>71</v>
      </c>
      <c r="AB50" s="1" t="s">
        <v>71</v>
      </c>
      <c r="AC50" s="1">
        <f t="shared" ref="AC50:AE52" si="47">ROUND($Z50*AC$12, 2)</f>
        <v>110.79</v>
      </c>
      <c r="AD50" s="1">
        <f t="shared" si="47"/>
        <v>129.26</v>
      </c>
      <c r="AE50" s="1">
        <f t="shared" si="47"/>
        <v>147.72</v>
      </c>
    </row>
    <row r="51" spans="2:31">
      <c r="B51" s="8" t="s">
        <v>33</v>
      </c>
      <c r="C51" s="1">
        <v>2039.8</v>
      </c>
      <c r="D51" s="1">
        <f>ROUND(C51/38, 2)</f>
        <v>53.68</v>
      </c>
      <c r="E51" s="10">
        <f t="shared" si="43"/>
        <v>1.6360282322746231</v>
      </c>
      <c r="F51" s="10"/>
      <c r="G51" s="10"/>
      <c r="H51" s="1">
        <f>ROUND(H$31*J51, 1)</f>
        <v>2406.3000000000002</v>
      </c>
      <c r="I51" s="1">
        <f>ROUND(H51/38, 2)</f>
        <v>63.32</v>
      </c>
      <c r="J51" s="10">
        <f>E51/E$31</f>
        <v>1.6360282322746231</v>
      </c>
      <c r="L51" s="11">
        <f>H51/C51-1</f>
        <v>0.17967447788998925</v>
      </c>
      <c r="N51" s="1">
        <f t="shared" si="44"/>
        <v>63.32</v>
      </c>
      <c r="O51" s="1" t="s">
        <v>71</v>
      </c>
      <c r="P51" s="1" t="s">
        <v>71</v>
      </c>
      <c r="Q51" s="1">
        <f t="shared" si="44"/>
        <v>94.98</v>
      </c>
      <c r="R51" s="1">
        <f t="shared" si="44"/>
        <v>110.81</v>
      </c>
      <c r="S51" s="1">
        <f t="shared" si="44"/>
        <v>126.64</v>
      </c>
      <c r="U51" s="1">
        <f t="shared" si="45"/>
        <v>94.98</v>
      </c>
      <c r="V51" s="1">
        <f t="shared" si="45"/>
        <v>126.64</v>
      </c>
      <c r="W51" s="1">
        <f t="shared" si="45"/>
        <v>126.64</v>
      </c>
      <c r="X51" s="1">
        <f t="shared" si="45"/>
        <v>158.30000000000001</v>
      </c>
      <c r="Z51" s="1">
        <f t="shared" si="46"/>
        <v>79.150000000000006</v>
      </c>
      <c r="AA51" s="1" t="s">
        <v>71</v>
      </c>
      <c r="AB51" s="1" t="s">
        <v>71</v>
      </c>
      <c r="AC51" s="1">
        <f t="shared" si="47"/>
        <v>118.73</v>
      </c>
      <c r="AD51" s="1">
        <f t="shared" si="47"/>
        <v>138.51</v>
      </c>
      <c r="AE51" s="1">
        <f t="shared" si="47"/>
        <v>158.30000000000001</v>
      </c>
    </row>
    <row r="52" spans="2:31">
      <c r="B52" s="8" t="s">
        <v>34</v>
      </c>
      <c r="C52" s="1">
        <v>2158.8000000000002</v>
      </c>
      <c r="D52" s="1">
        <f>ROUND(C52/38, 2)</f>
        <v>56.81</v>
      </c>
      <c r="E52" s="10">
        <f t="shared" si="43"/>
        <v>1.7314725697786335</v>
      </c>
      <c r="F52" s="10"/>
      <c r="G52" s="10"/>
      <c r="H52" s="1">
        <f>ROUND(H$31*J52, 1)</f>
        <v>2546.6</v>
      </c>
      <c r="I52" s="1">
        <f>ROUND(H52/38, 2)</f>
        <v>67.02</v>
      </c>
      <c r="J52" s="10">
        <f>E52/E$31</f>
        <v>1.7314725697786335</v>
      </c>
      <c r="L52" s="11">
        <f>H52/C52-1</f>
        <v>0.17963683527885843</v>
      </c>
      <c r="N52" s="1">
        <f t="shared" si="44"/>
        <v>67.02</v>
      </c>
      <c r="O52" s="1" t="s">
        <v>71</v>
      </c>
      <c r="P52" s="1" t="s">
        <v>71</v>
      </c>
      <c r="Q52" s="1">
        <f t="shared" si="44"/>
        <v>100.53</v>
      </c>
      <c r="R52" s="1">
        <f t="shared" si="44"/>
        <v>117.29</v>
      </c>
      <c r="S52" s="1">
        <f t="shared" si="44"/>
        <v>134.04</v>
      </c>
      <c r="U52" s="1">
        <f t="shared" si="45"/>
        <v>100.53</v>
      </c>
      <c r="V52" s="1">
        <f t="shared" si="45"/>
        <v>134.04</v>
      </c>
      <c r="W52" s="1">
        <f t="shared" si="45"/>
        <v>134.04</v>
      </c>
      <c r="X52" s="1">
        <f t="shared" si="45"/>
        <v>167.55</v>
      </c>
      <c r="Z52" s="1">
        <f t="shared" si="46"/>
        <v>83.78</v>
      </c>
      <c r="AA52" s="1" t="s">
        <v>71</v>
      </c>
      <c r="AB52" s="1" t="s">
        <v>71</v>
      </c>
      <c r="AC52" s="1">
        <f t="shared" si="47"/>
        <v>125.67</v>
      </c>
      <c r="AD52" s="1">
        <f t="shared" si="47"/>
        <v>146.62</v>
      </c>
      <c r="AE52" s="1">
        <f t="shared" si="47"/>
        <v>167.56</v>
      </c>
    </row>
    <row r="53" spans="2:31">
      <c r="B53" s="8"/>
      <c r="C53" s="1"/>
      <c r="D53" s="1"/>
      <c r="E53" s="2"/>
      <c r="F53" s="2"/>
      <c r="G53" s="2"/>
      <c r="H53" s="1"/>
      <c r="I53" s="1"/>
      <c r="J53" s="2"/>
      <c r="L53" s="20"/>
    </row>
    <row r="54" spans="2:31">
      <c r="B54" s="8" t="s">
        <v>35</v>
      </c>
      <c r="C54" s="1">
        <v>1920.7</v>
      </c>
      <c r="D54" s="1">
        <f t="shared" ref="D54:D61" si="48">ROUND(C54/38, 2)</f>
        <v>50.54</v>
      </c>
      <c r="E54" s="10">
        <f t="shared" ref="E54:E61" si="49">C54/C$31</f>
        <v>1.5405036894449793</v>
      </c>
      <c r="F54" s="10"/>
      <c r="G54" s="10"/>
      <c r="H54" s="1">
        <f t="shared" ref="H54:H61" si="50">ROUND(H$31*J54, 1)</f>
        <v>2265.8000000000002</v>
      </c>
      <c r="I54" s="1">
        <f t="shared" ref="I54:I61" si="51">ROUND(H54/38, 2)</f>
        <v>59.63</v>
      </c>
      <c r="J54" s="10">
        <f t="shared" ref="J54:J61" si="52">E54/E$31</f>
        <v>1.5405036894449793</v>
      </c>
      <c r="L54" s="11">
        <f t="shared" ref="L54:L61" si="53">H54/C54-1</f>
        <v>0.17967407715936901</v>
      </c>
      <c r="N54" s="1">
        <f t="shared" ref="N54:S61" si="54">ROUND($I54*N$12, 2)</f>
        <v>59.63</v>
      </c>
      <c r="O54" s="1" t="s">
        <v>71</v>
      </c>
      <c r="P54" s="1" t="s">
        <v>71</v>
      </c>
      <c r="Q54" s="1">
        <f t="shared" si="54"/>
        <v>89.45</v>
      </c>
      <c r="R54" s="1">
        <f t="shared" si="54"/>
        <v>104.35</v>
      </c>
      <c r="S54" s="1">
        <f t="shared" si="54"/>
        <v>119.26</v>
      </c>
      <c r="U54" s="1">
        <f t="shared" ref="U54:X61" si="55">ROUND($I54*U$12, 2)</f>
        <v>89.45</v>
      </c>
      <c r="V54" s="1">
        <f t="shared" si="55"/>
        <v>119.26</v>
      </c>
      <c r="W54" s="1">
        <f t="shared" si="55"/>
        <v>119.26</v>
      </c>
      <c r="X54" s="1">
        <f t="shared" si="55"/>
        <v>149.08000000000001</v>
      </c>
      <c r="Z54" s="1">
        <f t="shared" ref="Z54:AB61" si="56">ROUND($I54*Z$12, 2)</f>
        <v>74.540000000000006</v>
      </c>
      <c r="AA54" s="1" t="s">
        <v>71</v>
      </c>
      <c r="AB54" s="1" t="s">
        <v>71</v>
      </c>
      <c r="AC54" s="1">
        <f t="shared" ref="AC54:AE61" si="57">ROUND($Z54*AC$12, 2)</f>
        <v>111.81</v>
      </c>
      <c r="AD54" s="1">
        <f t="shared" si="57"/>
        <v>130.44999999999999</v>
      </c>
      <c r="AE54" s="1">
        <f t="shared" si="57"/>
        <v>149.08000000000001</v>
      </c>
    </row>
    <row r="55" spans="2:31">
      <c r="B55" s="8" t="s">
        <v>36</v>
      </c>
      <c r="C55" s="1">
        <v>2022.7</v>
      </c>
      <c r="D55" s="1">
        <f t="shared" si="48"/>
        <v>53.23</v>
      </c>
      <c r="E55" s="10">
        <f t="shared" si="49"/>
        <v>1.6223131215912738</v>
      </c>
      <c r="F55" s="10"/>
      <c r="G55" s="10"/>
      <c r="H55" s="1">
        <f t="shared" si="50"/>
        <v>2386.1</v>
      </c>
      <c r="I55" s="1">
        <f t="shared" si="51"/>
        <v>62.79</v>
      </c>
      <c r="J55" s="10">
        <f t="shared" si="52"/>
        <v>1.6223131215912738</v>
      </c>
      <c r="L55" s="11">
        <f t="shared" si="53"/>
        <v>0.17966084935976667</v>
      </c>
      <c r="N55" s="1">
        <f t="shared" si="54"/>
        <v>62.79</v>
      </c>
      <c r="O55" s="1" t="s">
        <v>71</v>
      </c>
      <c r="P55" s="1" t="s">
        <v>71</v>
      </c>
      <c r="Q55" s="1">
        <f t="shared" si="54"/>
        <v>94.19</v>
      </c>
      <c r="R55" s="1">
        <f t="shared" si="54"/>
        <v>109.88</v>
      </c>
      <c r="S55" s="1">
        <f t="shared" si="54"/>
        <v>125.58</v>
      </c>
      <c r="U55" s="1">
        <f t="shared" si="55"/>
        <v>94.19</v>
      </c>
      <c r="V55" s="1">
        <f t="shared" si="55"/>
        <v>125.58</v>
      </c>
      <c r="W55" s="1">
        <f t="shared" si="55"/>
        <v>125.58</v>
      </c>
      <c r="X55" s="1">
        <f t="shared" si="55"/>
        <v>156.97999999999999</v>
      </c>
      <c r="Z55" s="1">
        <f t="shared" si="56"/>
        <v>78.489999999999995</v>
      </c>
      <c r="AA55" s="1" t="s">
        <v>71</v>
      </c>
      <c r="AB55" s="1" t="s">
        <v>71</v>
      </c>
      <c r="AC55" s="1">
        <f t="shared" si="57"/>
        <v>117.74</v>
      </c>
      <c r="AD55" s="1">
        <f t="shared" si="57"/>
        <v>137.36000000000001</v>
      </c>
      <c r="AE55" s="1">
        <f t="shared" si="57"/>
        <v>156.97999999999999</v>
      </c>
    </row>
    <row r="56" spans="2:31">
      <c r="B56" s="8" t="s">
        <v>37</v>
      </c>
      <c r="C56" s="1">
        <v>2158.8000000000002</v>
      </c>
      <c r="D56" s="1">
        <f t="shared" si="48"/>
        <v>56.81</v>
      </c>
      <c r="E56" s="10">
        <f t="shared" si="49"/>
        <v>1.7314725697786335</v>
      </c>
      <c r="F56" s="10"/>
      <c r="G56" s="10"/>
      <c r="H56" s="1">
        <f t="shared" si="50"/>
        <v>2546.6</v>
      </c>
      <c r="I56" s="1">
        <f t="shared" si="51"/>
        <v>67.02</v>
      </c>
      <c r="J56" s="10">
        <f t="shared" si="52"/>
        <v>1.7314725697786335</v>
      </c>
      <c r="L56" s="11">
        <f t="shared" si="53"/>
        <v>0.17963683527885843</v>
      </c>
      <c r="N56" s="1">
        <f t="shared" si="54"/>
        <v>67.02</v>
      </c>
      <c r="O56" s="1" t="s">
        <v>71</v>
      </c>
      <c r="P56" s="1" t="s">
        <v>71</v>
      </c>
      <c r="Q56" s="1">
        <f t="shared" si="54"/>
        <v>100.53</v>
      </c>
      <c r="R56" s="1">
        <f t="shared" si="54"/>
        <v>117.29</v>
      </c>
      <c r="S56" s="1">
        <f t="shared" si="54"/>
        <v>134.04</v>
      </c>
      <c r="U56" s="1">
        <f t="shared" si="55"/>
        <v>100.53</v>
      </c>
      <c r="V56" s="1">
        <f t="shared" si="55"/>
        <v>134.04</v>
      </c>
      <c r="W56" s="1">
        <f t="shared" si="55"/>
        <v>134.04</v>
      </c>
      <c r="X56" s="1">
        <f t="shared" si="55"/>
        <v>167.55</v>
      </c>
      <c r="Z56" s="1">
        <f t="shared" si="56"/>
        <v>83.78</v>
      </c>
      <c r="AA56" s="1" t="s">
        <v>71</v>
      </c>
      <c r="AB56" s="1" t="s">
        <v>71</v>
      </c>
      <c r="AC56" s="1">
        <f t="shared" si="57"/>
        <v>125.67</v>
      </c>
      <c r="AD56" s="1">
        <f t="shared" si="57"/>
        <v>146.62</v>
      </c>
      <c r="AE56" s="1">
        <f t="shared" si="57"/>
        <v>167.56</v>
      </c>
    </row>
    <row r="57" spans="2:31">
      <c r="B57" s="8" t="s">
        <v>38</v>
      </c>
      <c r="C57" s="1">
        <v>2293.4</v>
      </c>
      <c r="D57" s="1">
        <f t="shared" si="48"/>
        <v>60.35</v>
      </c>
      <c r="E57" s="10">
        <f t="shared" si="49"/>
        <v>1.8394289380814888</v>
      </c>
      <c r="F57" s="10"/>
      <c r="G57" s="10"/>
      <c r="H57" s="1">
        <f t="shared" si="50"/>
        <v>2705.4</v>
      </c>
      <c r="I57" s="1">
        <f t="shared" si="51"/>
        <v>71.19</v>
      </c>
      <c r="J57" s="10">
        <f t="shared" si="52"/>
        <v>1.8394289380814888</v>
      </c>
      <c r="L57" s="11">
        <f t="shared" si="53"/>
        <v>0.17964594052498484</v>
      </c>
      <c r="N57" s="1">
        <f t="shared" si="54"/>
        <v>71.19</v>
      </c>
      <c r="O57" s="1" t="s">
        <v>71</v>
      </c>
      <c r="P57" s="1" t="s">
        <v>71</v>
      </c>
      <c r="Q57" s="1">
        <f t="shared" si="54"/>
        <v>106.79</v>
      </c>
      <c r="R57" s="1">
        <f t="shared" si="54"/>
        <v>124.58</v>
      </c>
      <c r="S57" s="1">
        <f t="shared" si="54"/>
        <v>142.38</v>
      </c>
      <c r="U57" s="1">
        <f t="shared" si="55"/>
        <v>106.79</v>
      </c>
      <c r="V57" s="1">
        <f t="shared" si="55"/>
        <v>142.38</v>
      </c>
      <c r="W57" s="1">
        <f t="shared" si="55"/>
        <v>142.38</v>
      </c>
      <c r="X57" s="1">
        <f t="shared" si="55"/>
        <v>177.98</v>
      </c>
      <c r="Z57" s="1">
        <f t="shared" si="56"/>
        <v>88.99</v>
      </c>
      <c r="AA57" s="1" t="s">
        <v>71</v>
      </c>
      <c r="AB57" s="1" t="s">
        <v>71</v>
      </c>
      <c r="AC57" s="1">
        <f t="shared" si="57"/>
        <v>133.49</v>
      </c>
      <c r="AD57" s="1">
        <f t="shared" si="57"/>
        <v>155.72999999999999</v>
      </c>
      <c r="AE57" s="1">
        <f t="shared" si="57"/>
        <v>177.98</v>
      </c>
    </row>
    <row r="58" spans="2:31">
      <c r="B58" s="8" t="s">
        <v>39</v>
      </c>
      <c r="C58" s="1">
        <v>2529.4</v>
      </c>
      <c r="D58" s="1">
        <f t="shared" si="48"/>
        <v>66.56</v>
      </c>
      <c r="E58" s="10">
        <f t="shared" si="49"/>
        <v>2.0287135065768367</v>
      </c>
      <c r="F58" s="10"/>
      <c r="G58" s="10"/>
      <c r="H58" s="1">
        <f t="shared" si="50"/>
        <v>2983.8</v>
      </c>
      <c r="I58" s="1">
        <f t="shared" si="51"/>
        <v>78.52</v>
      </c>
      <c r="J58" s="10">
        <f t="shared" si="52"/>
        <v>2.0287135065768367</v>
      </c>
      <c r="L58" s="11">
        <f t="shared" si="53"/>
        <v>0.17964734719696374</v>
      </c>
      <c r="N58" s="1">
        <f t="shared" si="54"/>
        <v>78.52</v>
      </c>
      <c r="O58" s="1" t="s">
        <v>71</v>
      </c>
      <c r="P58" s="1" t="s">
        <v>71</v>
      </c>
      <c r="Q58" s="1">
        <f t="shared" si="54"/>
        <v>117.78</v>
      </c>
      <c r="R58" s="1">
        <f t="shared" si="54"/>
        <v>137.41</v>
      </c>
      <c r="S58" s="1">
        <f t="shared" si="54"/>
        <v>157.04</v>
      </c>
      <c r="U58" s="1">
        <f t="shared" si="55"/>
        <v>117.78</v>
      </c>
      <c r="V58" s="1">
        <f t="shared" si="55"/>
        <v>157.04</v>
      </c>
      <c r="W58" s="1">
        <f t="shared" si="55"/>
        <v>157.04</v>
      </c>
      <c r="X58" s="1">
        <f t="shared" si="55"/>
        <v>196.3</v>
      </c>
      <c r="Z58" s="1">
        <f t="shared" si="56"/>
        <v>98.15</v>
      </c>
      <c r="AA58" s="1" t="s">
        <v>71</v>
      </c>
      <c r="AB58" s="1" t="s">
        <v>71</v>
      </c>
      <c r="AC58" s="1">
        <f t="shared" si="57"/>
        <v>147.22999999999999</v>
      </c>
      <c r="AD58" s="1">
        <f t="shared" si="57"/>
        <v>171.76</v>
      </c>
      <c r="AE58" s="1">
        <f t="shared" si="57"/>
        <v>196.3</v>
      </c>
    </row>
    <row r="59" spans="2:31">
      <c r="B59" s="8" t="s">
        <v>40</v>
      </c>
      <c r="C59" s="1">
        <v>2767.6</v>
      </c>
      <c r="D59" s="1">
        <f t="shared" si="48"/>
        <v>72.83</v>
      </c>
      <c r="E59" s="10">
        <f t="shared" si="49"/>
        <v>2.2197625922361244</v>
      </c>
      <c r="F59" s="10"/>
      <c r="G59" s="10"/>
      <c r="H59" s="1">
        <f t="shared" si="50"/>
        <v>3264.8</v>
      </c>
      <c r="I59" s="1">
        <f t="shared" si="51"/>
        <v>85.92</v>
      </c>
      <c r="J59" s="10">
        <f t="shared" si="52"/>
        <v>2.2197625922361244</v>
      </c>
      <c r="L59" s="11">
        <f t="shared" si="53"/>
        <v>0.17965023847376793</v>
      </c>
      <c r="N59" s="1">
        <f t="shared" si="54"/>
        <v>85.92</v>
      </c>
      <c r="O59" s="1" t="s">
        <v>71</v>
      </c>
      <c r="P59" s="1" t="s">
        <v>71</v>
      </c>
      <c r="Q59" s="1">
        <f t="shared" si="54"/>
        <v>128.88</v>
      </c>
      <c r="R59" s="1">
        <f t="shared" si="54"/>
        <v>150.36000000000001</v>
      </c>
      <c r="S59" s="1">
        <f t="shared" si="54"/>
        <v>171.84</v>
      </c>
      <c r="U59" s="1">
        <f t="shared" si="55"/>
        <v>128.88</v>
      </c>
      <c r="V59" s="1">
        <f t="shared" si="55"/>
        <v>171.84</v>
      </c>
      <c r="W59" s="1">
        <f t="shared" si="55"/>
        <v>171.84</v>
      </c>
      <c r="X59" s="1">
        <f t="shared" si="55"/>
        <v>214.8</v>
      </c>
      <c r="Z59" s="1">
        <f t="shared" si="56"/>
        <v>107.4</v>
      </c>
      <c r="AA59" s="1" t="s">
        <v>71</v>
      </c>
      <c r="AB59" s="1" t="s">
        <v>71</v>
      </c>
      <c r="AC59" s="1">
        <f t="shared" si="57"/>
        <v>161.1</v>
      </c>
      <c r="AD59" s="1">
        <f t="shared" si="57"/>
        <v>187.95</v>
      </c>
      <c r="AE59" s="1">
        <f t="shared" si="57"/>
        <v>214.8</v>
      </c>
    </row>
    <row r="60" spans="2:31">
      <c r="B60" s="8"/>
      <c r="C60" s="1"/>
      <c r="D60" s="1"/>
      <c r="E60" s="2"/>
      <c r="F60" s="2"/>
      <c r="G60" s="2"/>
      <c r="H60" s="1"/>
      <c r="I60" s="1"/>
      <c r="J60" s="2"/>
      <c r="L60" s="20"/>
    </row>
    <row r="61" spans="2:31">
      <c r="B61" s="8" t="s">
        <v>12</v>
      </c>
      <c r="C61" s="1">
        <v>1346.7</v>
      </c>
      <c r="D61" s="1">
        <f t="shared" si="48"/>
        <v>35.44</v>
      </c>
      <c r="E61" s="10">
        <f t="shared" si="49"/>
        <v>1.0801251203079885</v>
      </c>
      <c r="F61" s="2"/>
      <c r="G61" s="2"/>
      <c r="H61" s="1">
        <f t="shared" si="50"/>
        <v>1588.6</v>
      </c>
      <c r="I61" s="1">
        <f t="shared" si="51"/>
        <v>41.81</v>
      </c>
      <c r="J61" s="10">
        <f t="shared" si="52"/>
        <v>1.0801251203079885</v>
      </c>
      <c r="L61" s="11">
        <f t="shared" si="53"/>
        <v>0.17962426672607101</v>
      </c>
      <c r="N61" s="1">
        <f t="shared" si="54"/>
        <v>41.81</v>
      </c>
      <c r="O61" s="1">
        <f t="shared" si="54"/>
        <v>47.04</v>
      </c>
      <c r="P61" s="1">
        <f t="shared" si="54"/>
        <v>48.08</v>
      </c>
      <c r="Q61" s="1">
        <f t="shared" si="54"/>
        <v>62.72</v>
      </c>
      <c r="R61" s="1">
        <f t="shared" si="54"/>
        <v>73.17</v>
      </c>
      <c r="S61" s="1">
        <f t="shared" si="54"/>
        <v>83.62</v>
      </c>
      <c r="U61" s="1">
        <f t="shared" si="55"/>
        <v>62.72</v>
      </c>
      <c r="V61" s="1">
        <f t="shared" si="55"/>
        <v>83.62</v>
      </c>
      <c r="W61" s="1">
        <f t="shared" si="55"/>
        <v>83.62</v>
      </c>
      <c r="X61" s="1">
        <f t="shared" si="55"/>
        <v>104.53</v>
      </c>
      <c r="Z61" s="1">
        <f t="shared" si="56"/>
        <v>52.26</v>
      </c>
      <c r="AA61" s="1">
        <f t="shared" si="56"/>
        <v>57.49</v>
      </c>
      <c r="AB61" s="1">
        <f t="shared" si="56"/>
        <v>58.53</v>
      </c>
      <c r="AC61" s="1">
        <f t="shared" si="57"/>
        <v>78.39</v>
      </c>
      <c r="AD61" s="1">
        <f t="shared" si="57"/>
        <v>91.46</v>
      </c>
      <c r="AE61" s="1">
        <f t="shared" si="57"/>
        <v>104.52</v>
      </c>
    </row>
    <row r="62" spans="2:31">
      <c r="B62" s="8"/>
      <c r="C62" s="1"/>
      <c r="D62" s="1"/>
      <c r="E62" s="2"/>
      <c r="F62" s="2"/>
      <c r="G62" s="2"/>
      <c r="H62" s="1"/>
      <c r="I62" s="1"/>
      <c r="J62" s="2"/>
      <c r="L62" s="20"/>
    </row>
    <row r="63" spans="2:31">
      <c r="B63" s="8" t="s">
        <v>13</v>
      </c>
      <c r="C63" s="1">
        <v>1919</v>
      </c>
      <c r="D63" s="1">
        <f>ROUND(C63/38, 2)</f>
        <v>50.5</v>
      </c>
      <c r="E63" s="10">
        <f t="shared" ref="E63:E64" si="58">C63/C$31</f>
        <v>1.5391401989092077</v>
      </c>
      <c r="F63" s="10"/>
      <c r="G63" s="10"/>
      <c r="H63" s="1">
        <f>ROUND(H$31*J63, 1)</f>
        <v>2263.8000000000002</v>
      </c>
      <c r="I63" s="1">
        <f>ROUND(H63/38, 2)</f>
        <v>59.57</v>
      </c>
      <c r="J63" s="10">
        <f>E63/E$31</f>
        <v>1.5391401989092077</v>
      </c>
      <c r="L63" s="11">
        <f>H63/C63-1</f>
        <v>0.17967691505992711</v>
      </c>
      <c r="N63" s="1">
        <f t="shared" ref="N63:S64" si="59">ROUND($I63*N$12, 2)</f>
        <v>59.57</v>
      </c>
      <c r="O63" s="1">
        <f t="shared" si="59"/>
        <v>67.02</v>
      </c>
      <c r="P63" s="1">
        <f t="shared" si="59"/>
        <v>68.510000000000005</v>
      </c>
      <c r="Q63" s="1">
        <f t="shared" si="59"/>
        <v>89.36</v>
      </c>
      <c r="R63" s="1">
        <f t="shared" si="59"/>
        <v>104.25</v>
      </c>
      <c r="S63" s="1">
        <f t="shared" si="59"/>
        <v>119.14</v>
      </c>
      <c r="U63" s="1">
        <f t="shared" ref="U63:X64" si="60">ROUND($I63*U$12, 2)</f>
        <v>89.36</v>
      </c>
      <c r="V63" s="1">
        <f t="shared" si="60"/>
        <v>119.14</v>
      </c>
      <c r="W63" s="1">
        <f t="shared" si="60"/>
        <v>119.14</v>
      </c>
      <c r="X63" s="1">
        <f t="shared" si="60"/>
        <v>148.93</v>
      </c>
      <c r="Z63" s="1">
        <f t="shared" ref="Z63:AB64" si="61">ROUND($I63*Z$12, 2)</f>
        <v>74.459999999999994</v>
      </c>
      <c r="AA63" s="1">
        <f t="shared" si="61"/>
        <v>81.91</v>
      </c>
      <c r="AB63" s="1">
        <f t="shared" si="61"/>
        <v>83.4</v>
      </c>
      <c r="AC63" s="1">
        <f t="shared" ref="AC63:AE64" si="62">ROUND($Z63*AC$12, 2)</f>
        <v>111.69</v>
      </c>
      <c r="AD63" s="1">
        <f t="shared" si="62"/>
        <v>130.31</v>
      </c>
      <c r="AE63" s="1">
        <f t="shared" si="62"/>
        <v>148.91999999999999</v>
      </c>
    </row>
    <row r="64" spans="2:31" ht="16" thickBot="1">
      <c r="B64" s="13" t="s">
        <v>14</v>
      </c>
      <c r="C64" s="15">
        <v>1976</v>
      </c>
      <c r="D64" s="15">
        <f>ROUND(C64/38, 2)</f>
        <v>52</v>
      </c>
      <c r="E64" s="16">
        <f t="shared" si="58"/>
        <v>1.5848572345203722</v>
      </c>
      <c r="F64" s="16"/>
      <c r="G64" s="16"/>
      <c r="H64" s="15">
        <f>ROUND(H$31*J64, 1)</f>
        <v>2331</v>
      </c>
      <c r="I64" s="15">
        <f>ROUND(H64/38, 2)</f>
        <v>61.34</v>
      </c>
      <c r="J64" s="16">
        <f>E64/E$31</f>
        <v>1.5848572345203722</v>
      </c>
      <c r="K64" s="17"/>
      <c r="L64" s="18">
        <f>H64/C64-1</f>
        <v>0.17965587044534415</v>
      </c>
      <c r="N64" s="1">
        <f t="shared" si="59"/>
        <v>61.34</v>
      </c>
      <c r="O64" s="1">
        <f t="shared" si="59"/>
        <v>69.010000000000005</v>
      </c>
      <c r="P64" s="1">
        <f t="shared" si="59"/>
        <v>70.540000000000006</v>
      </c>
      <c r="Q64" s="1">
        <f t="shared" si="59"/>
        <v>92.01</v>
      </c>
      <c r="R64" s="1">
        <f t="shared" si="59"/>
        <v>107.35</v>
      </c>
      <c r="S64" s="1">
        <f t="shared" si="59"/>
        <v>122.68</v>
      </c>
      <c r="U64" s="1">
        <f t="shared" si="60"/>
        <v>92.01</v>
      </c>
      <c r="V64" s="1">
        <f t="shared" si="60"/>
        <v>122.68</v>
      </c>
      <c r="W64" s="1">
        <f t="shared" si="60"/>
        <v>122.68</v>
      </c>
      <c r="X64" s="1">
        <f t="shared" si="60"/>
        <v>153.35</v>
      </c>
      <c r="Z64" s="1">
        <f t="shared" si="61"/>
        <v>76.680000000000007</v>
      </c>
      <c r="AA64" s="1">
        <f t="shared" si="61"/>
        <v>84.34</v>
      </c>
      <c r="AB64" s="1">
        <f t="shared" si="61"/>
        <v>85.88</v>
      </c>
      <c r="AC64" s="1">
        <f t="shared" si="62"/>
        <v>115.02</v>
      </c>
      <c r="AD64" s="1">
        <f t="shared" si="62"/>
        <v>134.19</v>
      </c>
      <c r="AE64" s="1">
        <f t="shared" si="62"/>
        <v>153.36000000000001</v>
      </c>
    </row>
  </sheetData>
  <sheetProtection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Submission Document" ma:contentTypeID="0x010100E24154AD03135D4C87958BD74C4E26F3020057F0B302E01ABB4E9468DF1E743A306D" ma:contentTypeVersion="32" ma:contentTypeDescription="" ma:contentTypeScope="" ma:versionID="63037f21f98d251489f0e8db638240a8">
  <xsd:schema xmlns:xsd="http://www.w3.org/2001/XMLSchema" xmlns:xs="http://www.w3.org/2001/XMLSchema" xmlns:p="http://schemas.microsoft.com/office/2006/metadata/properties" xmlns:ns2="53a98cf3-46d4-4466-8023-bde65c48be9a" xmlns:ns3="cd44215e-42a6-4a4f-905a-200d92c3b38f" xmlns:ns4="35b35b7d-4fe5-494d-b40c-8cada5e25b92" targetNamespace="http://schemas.microsoft.com/office/2006/metadata/properties" ma:root="true" ma:fieldsID="0de9da5f1fe3794f29106af33f9af519" ns2:_="" ns3:_="" ns4:_="">
    <xsd:import namespace="53a98cf3-46d4-4466-8023-bde65c48be9a"/>
    <xsd:import namespace="cd44215e-42a6-4a4f-905a-200d92c3b38f"/>
    <xsd:import namespace="35b35b7d-4fe5-494d-b40c-8cada5e25b92"/>
    <xsd:element name="properties">
      <xsd:complexType>
        <xsd:sequence>
          <xsd:element name="documentManagement">
            <xsd:complexType>
              <xsd:all>
                <xsd:element ref="ns2:CPDCTargetLocations" minOccurs="0"/>
                <xsd:element ref="ns2:CPDCSubject" minOccurs="0"/>
                <xsd:element ref="ns2:CPDCDescription" minOccurs="0"/>
                <xsd:element ref="ns2:CPDCPublishedDate" minOccurs="0"/>
                <xsd:element ref="ns2:CPDCOrganisation" minOccurs="0"/>
                <xsd:element ref="ns2:CPDCDocumentDate" minOccurs="0"/>
                <xsd:element ref="ns2:CPDCCaseNumber" minOccurs="0"/>
                <xsd:element ref="ns2:CPDCCaseName" minOccurs="0"/>
                <xsd:element ref="ns2:CPDCAwardID" minOccurs="0"/>
                <xsd:element ref="ns2:CPDCAwardTitle" minOccurs="0"/>
                <xsd:element ref="ns2:CPDCClausesVaried" minOccurs="0"/>
                <xsd:element ref="ns2:CPDCMajorCase" minOccurs="0"/>
                <xsd:element ref="ns2:CaseHQLastModifiedDate" minOccurs="0"/>
                <xsd:element ref="ns2:g42197faab784ee7b26608eedd7ac8f6" minOccurs="0"/>
                <xsd:element ref="ns3:TaxCatchAll" minOccurs="0"/>
                <xsd:element ref="ns3:TaxCatchAllLabel" minOccurs="0"/>
                <xsd:element ref="ns2:da0712ef59e24bedacda463dfcd14c1d" minOccurs="0"/>
                <xsd:element ref="ns2:kd80ace1c55f47e6937e75c0298db185" minOccurs="0"/>
                <xsd:element ref="ns2:gf7c5bdff4b141e3b8f39ef5b41cc2ba" minOccurs="0"/>
                <xsd:element ref="ns2:md082139e7c749679a296d6bb5641e77" minOccurs="0"/>
                <xsd:element ref="ns2:CaseHQSourceDocPath" minOccurs="0"/>
                <xsd:element ref="ns3:l1c543b892b64715b70e78478f3e6f40" minOccurs="0"/>
                <xsd:element ref="ns2:CaseHQCreatedDate" minOccurs="0"/>
                <xsd:element ref="ns3:CPDCSystemMessage" minOccurs="0"/>
                <xsd:element ref="ns4:MediaServiceMetadata" minOccurs="0"/>
                <xsd:element ref="ns4:MediaServiceFastMetadata" minOccurs="0"/>
                <xsd:element ref="ns3:SharedWithUsers" minOccurs="0"/>
                <xsd:element ref="ns3:SharedWithDetails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a98cf3-46d4-4466-8023-bde65c48be9a" elementFormDefault="qualified">
    <xsd:import namespace="http://schemas.microsoft.com/office/2006/documentManagement/types"/>
    <xsd:import namespace="http://schemas.microsoft.com/office/infopath/2007/PartnerControls"/>
    <xsd:element name="CPDCTargetLocations" ma:index="2" nillable="true" ma:displayName="Target Locations" ma:description="Comma separated list of target locations." ma:internalName="CPDCTargetLocations" ma:readOnly="false">
      <xsd:simpleType>
        <xsd:restriction base="dms:Note">
          <xsd:maxLength value="255"/>
        </xsd:restriction>
      </xsd:simpleType>
    </xsd:element>
    <xsd:element name="CPDCSubject" ma:index="5" nillable="true" ma:displayName="Document Subject" ma:description="This will also be the Comments field as used in endpoints." ma:internalName="CPDCSubject" ma:readOnly="false">
      <xsd:simpleType>
        <xsd:restriction base="dms:Text">
          <xsd:maxLength value="255"/>
        </xsd:restriction>
      </xsd:simpleType>
    </xsd:element>
    <xsd:element name="CPDCDescription" ma:index="6" nillable="true" ma:displayName="Document Description" ma:internalName="CPDCDescription" ma:readOnly="false">
      <xsd:simpleType>
        <xsd:restriction base="dms:Note">
          <xsd:maxLength value="255"/>
        </xsd:restriction>
      </xsd:simpleType>
    </xsd:element>
    <xsd:element name="CPDCPublishedDate" ma:index="7" nillable="true" ma:displayName="Published Date" ma:format="DateOnly" ma:internalName="CPDCPublishedDate" ma:readOnly="false">
      <xsd:simpleType>
        <xsd:restriction base="dms:DateTime"/>
      </xsd:simpleType>
    </xsd:element>
    <xsd:element name="CPDCOrganisation" ma:index="8" nillable="true" ma:displayName="Party or organisation" ma:internalName="CPDCOrganisation" ma:readOnly="false">
      <xsd:simpleType>
        <xsd:restriction base="dms:Text">
          <xsd:maxLength value="255"/>
        </xsd:restriction>
      </xsd:simpleType>
    </xsd:element>
    <xsd:element name="CPDCDocumentDate" ma:index="9" nillable="true" ma:displayName="Document Date" ma:format="DateOnly" ma:internalName="CPDCDocumentDate" ma:readOnly="false">
      <xsd:simpleType>
        <xsd:restriction base="dms:DateTime"/>
      </xsd:simpleType>
    </xsd:element>
    <xsd:element name="CPDCCaseNumber" ma:index="10" nillable="true" ma:displayName="Case Number" ma:description="Comma separated list of case numbers." ma:internalName="CPDCCaseNumber" ma:readOnly="false">
      <xsd:simpleType>
        <xsd:restriction base="dms:Text">
          <xsd:maxLength value="255"/>
        </xsd:restriction>
      </xsd:simpleType>
    </xsd:element>
    <xsd:element name="CPDCCaseName" ma:index="11" nillable="true" ma:displayName="Case Name" ma:internalName="CPDCCaseName" ma:readOnly="false">
      <xsd:simpleType>
        <xsd:restriction base="dms:Text">
          <xsd:maxLength value="255"/>
        </xsd:restriction>
      </xsd:simpleType>
    </xsd:element>
    <xsd:element name="CPDCAwardID" ma:index="12" nillable="true" ma:displayName="Award ID" ma:internalName="CPDCAwardID" ma:readOnly="false">
      <xsd:simpleType>
        <xsd:restriction base="dms:Text">
          <xsd:maxLength value="255"/>
        </xsd:restriction>
      </xsd:simpleType>
    </xsd:element>
    <xsd:element name="CPDCAwardTitle" ma:index="13" nillable="true" ma:displayName="Award Title" ma:internalName="CPDCAwardTitle" ma:readOnly="false">
      <xsd:simpleType>
        <xsd:restriction base="dms:Text">
          <xsd:maxLength value="255"/>
        </xsd:restriction>
      </xsd:simpleType>
    </xsd:element>
    <xsd:element name="CPDCClausesVaried" ma:index="14" nillable="true" ma:displayName="Clauses Varied" ma:internalName="CPDCClausesVaried" ma:readOnly="false">
      <xsd:simpleType>
        <xsd:restriction base="dms:Text">
          <xsd:maxLength value="255"/>
        </xsd:restriction>
      </xsd:simpleType>
    </xsd:element>
    <xsd:element name="CPDCMajorCase" ma:index="17" nillable="true" ma:displayName="Major Case" ma:default="0" ma:internalName="CPDCMajorCase" ma:readOnly="false">
      <xsd:simpleType>
        <xsd:restriction base="dms:Boolean"/>
      </xsd:simpleType>
    </xsd:element>
    <xsd:element name="CaseHQLastModifiedDate" ma:index="20" nillable="true" ma:displayName="CaseHQ Last Modified Date" ma:format="DateTime" ma:hidden="true" ma:internalName="CaseHQLastModifiedDate" ma:readOnly="false">
      <xsd:simpleType>
        <xsd:restriction base="dms:DateTime"/>
      </xsd:simpleType>
    </xsd:element>
    <xsd:element name="g42197faab784ee7b26608eedd7ac8f6" ma:index="22" nillable="true" ma:taxonomy="true" ma:internalName="g42197faab784ee7b26608eedd7ac8f6" ma:taxonomyFieldName="CPDCDocumentType" ma:displayName="Document Type" ma:readOnly="false" ma:default="" ma:fieldId="{042197fa-ab78-4ee7-b266-08eedd7ac8f6}" ma:sspId="4658db66-41a3-4219-addb-111cf97eed8d" ma:termSetId="65af298c-23f7-4a95-ab35-95827e112dc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a0712ef59e24bedacda463dfcd14c1d" ma:index="26" nillable="true" ma:taxonomy="true" ma:internalName="da0712ef59e24bedacda463dfcd14c1d" ma:taxonomyFieldName="CPDCPublishingStatus" ma:displayName="Publishing Status" ma:readOnly="false" ma:default="3;#Draft|b86426c8-0d59-41ec-aa6c-a33241926b9e" ma:fieldId="{da0712ef-59e2-4bed-acda-463dfcd14c1d}" ma:sspId="4658db66-41a3-4219-addb-111cf97eed8d" ma:termSetId="d9e369d8-2349-4275-854f-8d83c27d65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d80ace1c55f47e6937e75c0298db185" ma:index="28" nillable="true" ma:taxonomy="true" ma:internalName="kd80ace1c55f47e6937e75c0298db185" ma:taxonomyFieldName="CPDCSubmissionType" ma:displayName="Submission Type" ma:readOnly="false" ma:default="" ma:fieldId="{4d80ace1-c55f-47e6-937e-75c0298db185}" ma:sspId="4658db66-41a3-4219-addb-111cf97eed8d" ma:termSetId="327be477-f71e-4355-adb0-879fedd3059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f7c5bdff4b141e3b8f39ef5b41cc2ba" ma:index="30" nillable="true" ma:taxonomy="true" ma:internalName="gf7c5bdff4b141e3b8f39ef5b41cc2ba" ma:taxonomyFieldName="CPDCIndustry" ma:displayName="Industry" ma:readOnly="false" ma:default="" ma:fieldId="{0f7c5bdf-f4b1-41e3-b8f3-9ef5b41cc2ba}" ma:sspId="4658db66-41a3-4219-addb-111cf97eed8d" ma:termSetId="ba3d0d49-4889-4de7-ba08-00509d2728c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d082139e7c749679a296d6bb5641e77" ma:index="33" nillable="true" ma:taxonomy="true" ma:internalName="md082139e7c749679a296d6bb5641e77" ma:taxonomyFieldName="CPDCCaseType" ma:displayName="Case Type" ma:readOnly="false" ma:default="" ma:fieldId="{6d082139-e7c7-4967-9a29-6d6bb5641e77}" ma:sspId="4658db66-41a3-4219-addb-111cf97eed8d" ma:termSetId="09e71bd5-246c-4b8c-a4c6-2325b27baea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aseHQSourceDocPath" ma:index="34" nillable="true" ma:displayName="CaseHQ Source Doc Path" ma:hidden="true" ma:internalName="CaseHQSourceDocPath">
      <xsd:simpleType>
        <xsd:restriction base="dms:Note"/>
      </xsd:simpleType>
    </xsd:element>
    <xsd:element name="CaseHQCreatedDate" ma:index="36" nillable="true" ma:displayName="CaseHQ Created Date" ma:format="DateTime" ma:hidden="true" ma:internalName="CaseHQCreatedDate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44215e-42a6-4a4f-905a-200d92c3b38f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e0fae390-ee78-46f1-9114-a83269485458}" ma:internalName="TaxCatchAll" ma:readOnly="false" ma:showField="CatchAllData" ma:web="cd44215e-42a6-4a4f-905a-200d92c3b3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4" nillable="true" ma:displayName="Taxonomy Catch All Column1" ma:hidden="true" ma:list="{e0fae390-ee78-46f1-9114-a83269485458}" ma:internalName="TaxCatchAllLabel" ma:readOnly="false" ma:showField="CatchAllDataLabel" ma:web="cd44215e-42a6-4a4f-905a-200d92c3b3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1c543b892b64715b70e78478f3e6f40" ma:index="35" nillable="true" ma:taxonomy="true" ma:internalName="l1c543b892b64715b70e78478f3e6f40" ma:taxonomyFieldName="CPDCTopic" ma:displayName="Topic" ma:readOnly="false" ma:default="" ma:fieldId="{51c543b8-92b6-4715-b70e-78478f3e6f40}" ma:taxonomyMulti="true" ma:sspId="4658db66-41a3-4219-addb-111cf97eed8d" ma:termSetId="b2094497-27ff-41a0-8237-791a2634c7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PDCSystemMessage" ma:index="37" nillable="true" ma:displayName="System Message" ma:hidden="true" ma:internalName="CPDCSystemMessage" ma:readOnly="false">
      <xsd:simpleType>
        <xsd:restriction base="dms:Note"/>
      </xsd:simpleType>
    </xsd:element>
    <xsd:element name="SharedWithUsers" ma:index="4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4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b35b7d-4fe5-494d-b40c-8cada5e25b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4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d44215e-42a6-4a4f-905a-200d92c3b38f">
      <Value>25</Value>
      <Value>337</Value>
    </TaxCatchAll>
    <CPDCMajorCase xmlns="53a98cf3-46d4-4466-8023-bde65c48be9a">false</CPDCMajorCase>
    <CPDCDescription xmlns="53a98cf3-46d4-4466-8023-bde65c48be9a">Nurses Award - Rates calculations</CPDCDescription>
    <gf7c5bdff4b141e3b8f39ef5b41cc2ba xmlns="53a98cf3-46d4-4466-8023-bde65c48be9a">
      <Terms xmlns="http://schemas.microsoft.com/office/infopath/2007/PartnerControls"/>
    </gf7c5bdff4b141e3b8f39ef5b41cc2ba>
    <CPDCSystemMessage xmlns="cd44215e-42a6-4a4f-905a-200d92c3b38f" xsi:nil="true"/>
    <l1c543b892b64715b70e78478f3e6f40 xmlns="cd44215e-42a6-4a4f-905a-200d92c3b38f">
      <Terms xmlns="http://schemas.microsoft.com/office/infopath/2007/PartnerControls"/>
    </l1c543b892b64715b70e78478f3e6f40>
    <md082139e7c749679a296d6bb5641e77 xmlns="53a98cf3-46d4-4466-8023-bde65c48be9a">
      <Terms xmlns="http://schemas.microsoft.com/office/infopath/2007/PartnerControls"/>
    </md082139e7c749679a296d6bb5641e77>
    <CPDCPublishedDate xmlns="53a98cf3-46d4-4466-8023-bde65c48be9a" xsi:nil="true"/>
    <CPDCCaseName xmlns="53a98cf3-46d4-4466-8023-bde65c48be9a" xsi:nil="true"/>
    <CPDCTargetLocations xmlns="53a98cf3-46d4-4466-8023-bde65c48be9a" xsi:nil="true"/>
    <CPDCAwardTitle xmlns="53a98cf3-46d4-4466-8023-bde65c48be9a" xsi:nil="true"/>
    <CaseHQCreatedDate xmlns="53a98cf3-46d4-4466-8023-bde65c48be9a" xsi:nil="true"/>
    <CPDCOrganisation xmlns="53a98cf3-46d4-4466-8023-bde65c48be9a">Australian Nursing and Midwifery Federation</CPDCOrganisation>
    <CaseHQLastModifiedDate xmlns="53a98cf3-46d4-4466-8023-bde65c48be9a" xsi:nil="true"/>
    <da0712ef59e24bedacda463dfcd14c1d xmlns="53a98cf3-46d4-4466-8023-bde65c48be9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Ready for Publishing</TermName>
          <TermId xmlns="http://schemas.microsoft.com/office/infopath/2007/PartnerControls">a509f4e6-f539-4152-8128-8485d03b17b6</TermId>
        </TermInfo>
      </Terms>
    </da0712ef59e24bedacda463dfcd14c1d>
    <CPDCDocumentDate xmlns="53a98cf3-46d4-4466-8023-bde65c48be9a">2024-04-25T14:00:00+00:00</CPDCDocumentDate>
    <CPDCAwardID xmlns="53a98cf3-46d4-4466-8023-bde65c48be9a" xsi:nil="true"/>
    <g42197faab784ee7b26608eedd7ac8f6 xmlns="53a98cf3-46d4-4466-8023-bde65c48be9a">
      <Terms xmlns="http://schemas.microsoft.com/office/infopath/2007/PartnerControls">
        <TermInfo xmlns="http://schemas.microsoft.com/office/infopath/2007/PartnerControls">
          <TermName xmlns="http://schemas.microsoft.com/office/infopath/2007/PartnerControls">Submission</TermName>
          <TermId xmlns="http://schemas.microsoft.com/office/infopath/2007/PartnerControls">41cd8ead-cc0c-44fe-889d-e4b422df2ba7</TermId>
        </TermInfo>
      </Terms>
    </g42197faab784ee7b26608eedd7ac8f6>
    <TaxCatchAllLabel xmlns="cd44215e-42a6-4a4f-905a-200d92c3b38f" xsi:nil="true"/>
    <kd80ace1c55f47e6937e75c0298db185 xmlns="53a98cf3-46d4-4466-8023-bde65c48be9a">
      <Terms xmlns="http://schemas.microsoft.com/office/infopath/2007/PartnerControls"/>
    </kd80ace1c55f47e6937e75c0298db185>
    <CPDCCaseNumber xmlns="53a98cf3-46d4-4466-8023-bde65c48be9a">AM2020/99, AM2021/63, AM2021/65</CPDCCaseNumber>
    <CPDCClausesVaried xmlns="53a98cf3-46d4-4466-8023-bde65c48be9a" xsi:nil="true"/>
    <CPDCSubject xmlns="53a98cf3-46d4-4466-8023-bde65c48be9a" xsi:nil="true"/>
    <CaseHQSourceDocPath xmlns="53a98cf3-46d4-4466-8023-bde65c48be9a" xsi:nil="true"/>
  </documentManagement>
</p:properties>
</file>

<file path=customXml/itemProps1.xml><?xml version="1.0" encoding="utf-8"?>
<ds:datastoreItem xmlns:ds="http://schemas.openxmlformats.org/officeDocument/2006/customXml" ds:itemID="{F68AF305-2A7A-4384-B109-E729EB76DFEA}"/>
</file>

<file path=customXml/itemProps2.xml><?xml version="1.0" encoding="utf-8"?>
<ds:datastoreItem xmlns:ds="http://schemas.openxmlformats.org/officeDocument/2006/customXml" ds:itemID="{20A5EBFD-BE94-41A1-AAF4-189D17FB2829}"/>
</file>

<file path=customXml/itemProps3.xml><?xml version="1.0" encoding="utf-8"?>
<ds:datastoreItem xmlns:ds="http://schemas.openxmlformats.org/officeDocument/2006/customXml" ds:itemID="{EDB209A7-867D-4DAD-8790-9A03FA1D1D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Nurses Award - Rates calculations</dc:title>
  <dc:subject>Work value case - Aged care industry</dc:subject>
  <dc:creator>Australian Nursing and Midwifery Federation</dc:creator>
  <cp:lastModifiedBy>James Finnis</cp:lastModifiedBy>
  <cp:lastPrinted>2024-04-26T07:29:33Z</cp:lastPrinted>
  <dcterms:created xsi:type="dcterms:W3CDTF">2024-04-19T10:05:39Z</dcterms:created>
  <dcterms:modified xsi:type="dcterms:W3CDTF">2024-04-26T07:31:09Z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0x010100E24154AD03135D4C87958BD74C4E26F3020057F0B302E01ABB4E9468DF1E743A306D</vt:lpwstr>
  </property>
  <property fmtid="{D5CDD505-2E9C-101B-9397-08002B2CF9AE}" pid="3" name="CPDCDocumentType">
    <vt:lpwstr>25;#Submission|41cd8ead-cc0c-44fe-889d-e4b422df2ba7</vt:lpwstr>
  </property>
  <property fmtid="{D5CDD505-2E9C-101B-9397-08002B2CF9AE}" pid="4" name="CPDCTopic">
    <vt:lpwstr/>
  </property>
  <property fmtid="{D5CDD505-2E9C-101B-9397-08002B2CF9AE}" pid="5" name="CPDCIndustry">
    <vt:lpwstr/>
  </property>
  <property fmtid="{D5CDD505-2E9C-101B-9397-08002B2CF9AE}" pid="6" name="CPDCSubmissionType">
    <vt:lpwstr/>
  </property>
  <property fmtid="{D5CDD505-2E9C-101B-9397-08002B2CF9AE}" pid="7" name="CPDCPublishingStatus">
    <vt:lpwstr>337;#Ready for Publishing|a509f4e6-f539-4152-8128-8485d03b17b6</vt:lpwstr>
  </property>
  <property fmtid="{D5CDD505-2E9C-101B-9397-08002B2CF9AE}" pid="8" name="CPDCCaseType">
    <vt:lpwstr/>
  </property>
</Properties>
</file>